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codeName="DieseArbeitsmappe" defaultThemeVersion="124226"/>
  <mc:AlternateContent xmlns:mc="http://schemas.openxmlformats.org/markup-compatibility/2006">
    <mc:Choice Requires="x15">
      <x15ac:absPath xmlns:x15ac="http://schemas.microsoft.com/office/spreadsheetml/2010/11/ac" url="C:\Users\Martin\Documents\MaWi\Schule\ÜFA\015 Personal\11 FRINO PRO 2026A_DE\"/>
    </mc:Choice>
  </mc:AlternateContent>
  <xr:revisionPtr revIDLastSave="0" documentId="13_ncr:1_{E20DBDD5-41ED-48D4-8381-BD42348363F7}" xr6:coauthVersionLast="47" xr6:coauthVersionMax="47" xr10:uidLastSave="{00000000-0000-0000-0000-000000000000}"/>
  <bookViews>
    <workbookView xWindow="-108" yWindow="-108" windowWidth="23256" windowHeight="12456" tabRatio="636" xr2:uid="{00000000-000D-0000-FFFF-FFFF00000000}"/>
  </bookViews>
  <sheets>
    <sheet name="Firma" sheetId="27" r:id="rId1"/>
    <sheet name="Mit-1" sheetId="23" r:id="rId2"/>
    <sheet name="Mit-2" sheetId="26" r:id="rId3"/>
    <sheet name="Mit-3" sheetId="31" r:id="rId4"/>
    <sheet name="Lohntab-Tab-retr." sheetId="24" r:id="rId5"/>
    <sheet name="Beschr-Descr." sheetId="25" r:id="rId6"/>
    <sheet name="Tab" sheetId="6" r:id="rId7"/>
  </sheets>
  <definedNames>
    <definedName name="_xlnm.Print_Area" localSheetId="6">Tab!$A$1:$O$141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21" i="24" l="1"/>
  <c r="L22" i="24"/>
  <c r="L23" i="24"/>
  <c r="L24" i="24"/>
  <c r="L25" i="24"/>
  <c r="L26" i="24"/>
  <c r="L27" i="24"/>
  <c r="L29" i="24"/>
  <c r="L7" i="24"/>
  <c r="L8" i="24"/>
  <c r="L9" i="24"/>
  <c r="L10" i="24"/>
  <c r="L11" i="24"/>
  <c r="L12" i="24"/>
  <c r="L13" i="24"/>
  <c r="L14" i="24"/>
  <c r="L15" i="24"/>
  <c r="R91" i="26"/>
  <c r="R99" i="26"/>
  <c r="S99" i="26" s="1"/>
  <c r="T99" i="26" s="1"/>
  <c r="U99" i="26" s="1"/>
  <c r="V99" i="26" s="1"/>
  <c r="X99" i="26" s="1"/>
  <c r="Y99" i="26" s="1"/>
  <c r="Z99" i="26" s="1"/>
  <c r="AA99" i="26" s="1"/>
  <c r="AB99" i="26" s="1"/>
  <c r="AD99" i="26" s="1"/>
  <c r="AB90" i="26"/>
  <c r="N90" i="26"/>
  <c r="R104" i="26"/>
  <c r="S104" i="26" s="1"/>
  <c r="T104" i="26" s="1"/>
  <c r="U104" i="26" s="1"/>
  <c r="V104" i="26" s="1"/>
  <c r="X104" i="26" s="1"/>
  <c r="Y104" i="26" s="1"/>
  <c r="Z104" i="26" s="1"/>
  <c r="AA104" i="26" s="1"/>
  <c r="AB104" i="26" s="1"/>
  <c r="AD104" i="26" s="1"/>
  <c r="D104" i="26"/>
  <c r="E104" i="26" s="1"/>
  <c r="F104" i="26" s="1"/>
  <c r="G104" i="26" s="1"/>
  <c r="H104" i="26" s="1"/>
  <c r="J104" i="26" s="1"/>
  <c r="K104" i="26" s="1"/>
  <c r="L104" i="26" s="1"/>
  <c r="M104" i="26" s="1"/>
  <c r="N104" i="26" s="1"/>
  <c r="P104" i="26" s="1"/>
  <c r="R103" i="26"/>
  <c r="S103" i="26" s="1"/>
  <c r="T103" i="26" s="1"/>
  <c r="U103" i="26" s="1"/>
  <c r="V103" i="26" s="1"/>
  <c r="X103" i="26" s="1"/>
  <c r="Y103" i="26" s="1"/>
  <c r="Z103" i="26" s="1"/>
  <c r="AA103" i="26" s="1"/>
  <c r="AB103" i="26" s="1"/>
  <c r="AD103" i="26" s="1"/>
  <c r="D103" i="26"/>
  <c r="E103" i="26" s="1"/>
  <c r="F103" i="26" s="1"/>
  <c r="G103" i="26" s="1"/>
  <c r="H103" i="26" s="1"/>
  <c r="J103" i="26" s="1"/>
  <c r="K103" i="26" s="1"/>
  <c r="L103" i="26" s="1"/>
  <c r="M103" i="26" s="1"/>
  <c r="N103" i="26" s="1"/>
  <c r="P103" i="26" s="1"/>
  <c r="R102" i="26"/>
  <c r="S102" i="26" s="1"/>
  <c r="T102" i="26" s="1"/>
  <c r="U102" i="26" s="1"/>
  <c r="V102" i="26" s="1"/>
  <c r="X102" i="26" s="1"/>
  <c r="Y102" i="26" s="1"/>
  <c r="Z102" i="26" s="1"/>
  <c r="AA102" i="26" s="1"/>
  <c r="AB102" i="26" s="1"/>
  <c r="AD102" i="26" s="1"/>
  <c r="D102" i="26"/>
  <c r="E102" i="26" s="1"/>
  <c r="F102" i="26" s="1"/>
  <c r="G102" i="26" s="1"/>
  <c r="H102" i="26" s="1"/>
  <c r="J102" i="26" s="1"/>
  <c r="K102" i="26" s="1"/>
  <c r="L102" i="26" s="1"/>
  <c r="M102" i="26" s="1"/>
  <c r="N102" i="26" s="1"/>
  <c r="P102" i="26" s="1"/>
  <c r="R101" i="26"/>
  <c r="S101" i="26" s="1"/>
  <c r="T101" i="26" s="1"/>
  <c r="U101" i="26" s="1"/>
  <c r="V101" i="26" s="1"/>
  <c r="X101" i="26" s="1"/>
  <c r="Y101" i="26" s="1"/>
  <c r="Z101" i="26" s="1"/>
  <c r="AA101" i="26" s="1"/>
  <c r="AB101" i="26" s="1"/>
  <c r="AD101" i="26" s="1"/>
  <c r="D101" i="26"/>
  <c r="E101" i="26" s="1"/>
  <c r="F101" i="26" s="1"/>
  <c r="G101" i="26" s="1"/>
  <c r="H101" i="26" s="1"/>
  <c r="J101" i="26" s="1"/>
  <c r="K101" i="26" s="1"/>
  <c r="L101" i="26" s="1"/>
  <c r="M101" i="26" s="1"/>
  <c r="N101" i="26" s="1"/>
  <c r="P101" i="26" s="1"/>
  <c r="R100" i="26"/>
  <c r="S100" i="26" s="1"/>
  <c r="T100" i="26" s="1"/>
  <c r="U100" i="26" s="1"/>
  <c r="V100" i="26" s="1"/>
  <c r="X100" i="26" s="1"/>
  <c r="Y100" i="26" s="1"/>
  <c r="Z100" i="26" s="1"/>
  <c r="AA100" i="26" s="1"/>
  <c r="AB100" i="26" s="1"/>
  <c r="AD100" i="26" s="1"/>
  <c r="D100" i="26"/>
  <c r="E100" i="26" s="1"/>
  <c r="F100" i="26" s="1"/>
  <c r="G100" i="26" s="1"/>
  <c r="H100" i="26" s="1"/>
  <c r="J100" i="26" s="1"/>
  <c r="K100" i="26" s="1"/>
  <c r="L100" i="26" s="1"/>
  <c r="M100" i="26" s="1"/>
  <c r="N100" i="26" s="1"/>
  <c r="P100" i="26" s="1"/>
  <c r="D99" i="26"/>
  <c r="E99" i="26" s="1"/>
  <c r="F99" i="26" s="1"/>
  <c r="G99" i="26" s="1"/>
  <c r="H99" i="26" s="1"/>
  <c r="J99" i="26" s="1"/>
  <c r="K99" i="26" s="1"/>
  <c r="L99" i="26" s="1"/>
  <c r="M99" i="26" s="1"/>
  <c r="N99" i="26" s="1"/>
  <c r="P99" i="26" s="1"/>
  <c r="R98" i="26"/>
  <c r="S98" i="26" s="1"/>
  <c r="T98" i="26" s="1"/>
  <c r="U98" i="26" s="1"/>
  <c r="V98" i="26" s="1"/>
  <c r="X98" i="26" s="1"/>
  <c r="Y98" i="26" s="1"/>
  <c r="Z98" i="26" s="1"/>
  <c r="AA98" i="26" s="1"/>
  <c r="AB98" i="26" s="1"/>
  <c r="AD98" i="26" s="1"/>
  <c r="D98" i="26"/>
  <c r="E98" i="26" s="1"/>
  <c r="F98" i="26" s="1"/>
  <c r="G98" i="26" s="1"/>
  <c r="H98" i="26" s="1"/>
  <c r="J98" i="26" s="1"/>
  <c r="K98" i="26" s="1"/>
  <c r="L98" i="26" s="1"/>
  <c r="M98" i="26" s="1"/>
  <c r="N98" i="26" s="1"/>
  <c r="P98" i="26" s="1"/>
  <c r="R97" i="26"/>
  <c r="S97" i="26" s="1"/>
  <c r="T97" i="26" s="1"/>
  <c r="U97" i="26" s="1"/>
  <c r="V97" i="26" s="1"/>
  <c r="X97" i="26" s="1"/>
  <c r="Y97" i="26" s="1"/>
  <c r="Z97" i="26" s="1"/>
  <c r="AA97" i="26" s="1"/>
  <c r="AB97" i="26" s="1"/>
  <c r="AD97" i="26" s="1"/>
  <c r="D97" i="26"/>
  <c r="E97" i="26" s="1"/>
  <c r="F97" i="26" s="1"/>
  <c r="G97" i="26" s="1"/>
  <c r="H97" i="26" s="1"/>
  <c r="J97" i="26" s="1"/>
  <c r="K97" i="26" s="1"/>
  <c r="L97" i="26" s="1"/>
  <c r="M97" i="26" s="1"/>
  <c r="N97" i="26" s="1"/>
  <c r="P97" i="26" s="1"/>
  <c r="R96" i="26"/>
  <c r="S96" i="26" s="1"/>
  <c r="T96" i="26" s="1"/>
  <c r="U96" i="26" s="1"/>
  <c r="V96" i="26" s="1"/>
  <c r="X96" i="26" s="1"/>
  <c r="Y96" i="26" s="1"/>
  <c r="Z96" i="26" s="1"/>
  <c r="AA96" i="26" s="1"/>
  <c r="AB96" i="26" s="1"/>
  <c r="AD96" i="26" s="1"/>
  <c r="D96" i="26"/>
  <c r="E96" i="26" s="1"/>
  <c r="F96" i="26" s="1"/>
  <c r="G96" i="26" s="1"/>
  <c r="H96" i="26" s="1"/>
  <c r="J96" i="26" s="1"/>
  <c r="K96" i="26" s="1"/>
  <c r="L96" i="26" s="1"/>
  <c r="M96" i="26" s="1"/>
  <c r="N96" i="26" s="1"/>
  <c r="P96" i="26" s="1"/>
  <c r="R95" i="26"/>
  <c r="S95" i="26" s="1"/>
  <c r="T95" i="26" s="1"/>
  <c r="U95" i="26" s="1"/>
  <c r="V95" i="26" s="1"/>
  <c r="X95" i="26" s="1"/>
  <c r="Y95" i="26" s="1"/>
  <c r="Z95" i="26" s="1"/>
  <c r="AA95" i="26" s="1"/>
  <c r="AB95" i="26" s="1"/>
  <c r="AD95" i="26" s="1"/>
  <c r="D95" i="26"/>
  <c r="E95" i="26" s="1"/>
  <c r="F95" i="26" s="1"/>
  <c r="G95" i="26" s="1"/>
  <c r="H95" i="26" s="1"/>
  <c r="J95" i="26" s="1"/>
  <c r="K95" i="26" s="1"/>
  <c r="L95" i="26" s="1"/>
  <c r="M95" i="26" s="1"/>
  <c r="N95" i="26" s="1"/>
  <c r="P95" i="26" s="1"/>
  <c r="R94" i="26"/>
  <c r="S94" i="26" s="1"/>
  <c r="T94" i="26" s="1"/>
  <c r="U94" i="26" s="1"/>
  <c r="V94" i="26" s="1"/>
  <c r="X94" i="26" s="1"/>
  <c r="Y94" i="26" s="1"/>
  <c r="Z94" i="26" s="1"/>
  <c r="AA94" i="26" s="1"/>
  <c r="AB94" i="26" s="1"/>
  <c r="AD94" i="26" s="1"/>
  <c r="D94" i="26"/>
  <c r="E94" i="26" s="1"/>
  <c r="F94" i="26" s="1"/>
  <c r="G94" i="26" s="1"/>
  <c r="H94" i="26" s="1"/>
  <c r="J94" i="26" s="1"/>
  <c r="K94" i="26" s="1"/>
  <c r="L94" i="26" s="1"/>
  <c r="M94" i="26" s="1"/>
  <c r="N94" i="26" s="1"/>
  <c r="P94" i="26" s="1"/>
  <c r="R93" i="26"/>
  <c r="S93" i="26" s="1"/>
  <c r="T93" i="26" s="1"/>
  <c r="U93" i="26" s="1"/>
  <c r="V93" i="26" s="1"/>
  <c r="X93" i="26" s="1"/>
  <c r="Y93" i="26" s="1"/>
  <c r="Z93" i="26" s="1"/>
  <c r="AA93" i="26" s="1"/>
  <c r="AB93" i="26" s="1"/>
  <c r="AD93" i="26" s="1"/>
  <c r="D93" i="26"/>
  <c r="E93" i="26" s="1"/>
  <c r="F93" i="26" s="1"/>
  <c r="G93" i="26" s="1"/>
  <c r="H93" i="26" s="1"/>
  <c r="J93" i="26" s="1"/>
  <c r="K93" i="26" s="1"/>
  <c r="L93" i="26" s="1"/>
  <c r="M93" i="26" s="1"/>
  <c r="N93" i="26" s="1"/>
  <c r="P93" i="26" s="1"/>
  <c r="R92" i="26"/>
  <c r="S92" i="26" s="1"/>
  <c r="T92" i="26" s="1"/>
  <c r="U92" i="26" s="1"/>
  <c r="V92" i="26" s="1"/>
  <c r="X92" i="26" s="1"/>
  <c r="Y92" i="26" s="1"/>
  <c r="Z92" i="26" s="1"/>
  <c r="AA92" i="26" s="1"/>
  <c r="AB92" i="26" s="1"/>
  <c r="AD92" i="26" s="1"/>
  <c r="D92" i="26"/>
  <c r="E92" i="26" s="1"/>
  <c r="F92" i="26" s="1"/>
  <c r="G92" i="26" s="1"/>
  <c r="H92" i="26" s="1"/>
  <c r="J92" i="26" s="1"/>
  <c r="K92" i="26" s="1"/>
  <c r="L92" i="26" s="1"/>
  <c r="M92" i="26" s="1"/>
  <c r="N92" i="26" s="1"/>
  <c r="P92" i="26" s="1"/>
  <c r="S91" i="26"/>
  <c r="T91" i="26" s="1"/>
  <c r="U91" i="26" s="1"/>
  <c r="V91" i="26" s="1"/>
  <c r="X91" i="26" s="1"/>
  <c r="Y91" i="26" s="1"/>
  <c r="Z91" i="26" s="1"/>
  <c r="AA91" i="26" s="1"/>
  <c r="AB91" i="26" s="1"/>
  <c r="AD91" i="26" s="1"/>
  <c r="D91" i="26"/>
  <c r="E91" i="26" s="1"/>
  <c r="F91" i="26" s="1"/>
  <c r="G91" i="26" s="1"/>
  <c r="H91" i="26" s="1"/>
  <c r="J91" i="26" s="1"/>
  <c r="K91" i="26" s="1"/>
  <c r="L91" i="26" s="1"/>
  <c r="M91" i="26" s="1"/>
  <c r="N91" i="26" s="1"/>
  <c r="P91" i="26" s="1"/>
  <c r="R90" i="26"/>
  <c r="D90" i="26"/>
  <c r="L129" i="6"/>
  <c r="K129" i="6"/>
  <c r="L128" i="6"/>
  <c r="K128" i="6"/>
  <c r="L127" i="6"/>
  <c r="K127" i="6"/>
  <c r="L126" i="6"/>
  <c r="K126" i="6"/>
  <c r="L125" i="6"/>
  <c r="K125" i="6"/>
  <c r="L124" i="6"/>
  <c r="K124" i="6"/>
  <c r="L123" i="6"/>
  <c r="K123" i="6"/>
  <c r="Q37" i="31"/>
  <c r="P37" i="31"/>
  <c r="O37" i="31"/>
  <c r="N37" i="31"/>
  <c r="M37" i="31"/>
  <c r="L37" i="31"/>
  <c r="K37" i="31"/>
  <c r="J37" i="31"/>
  <c r="I37" i="31"/>
  <c r="H37" i="31"/>
  <c r="G37" i="31"/>
  <c r="F37" i="31"/>
  <c r="E37" i="31"/>
  <c r="D37" i="31"/>
  <c r="C37" i="31"/>
  <c r="Q39" i="31"/>
  <c r="P39" i="31"/>
  <c r="O39" i="31"/>
  <c r="N39" i="31"/>
  <c r="M39" i="31"/>
  <c r="L39" i="31"/>
  <c r="K39" i="31"/>
  <c r="J39" i="31"/>
  <c r="I39" i="31"/>
  <c r="H39" i="31"/>
  <c r="G39" i="31"/>
  <c r="F39" i="31"/>
  <c r="E39" i="31"/>
  <c r="D39" i="31"/>
  <c r="C39" i="31"/>
  <c r="R8" i="31"/>
  <c r="A11" i="6"/>
  <c r="A10" i="6"/>
  <c r="F10" i="6"/>
  <c r="E11" i="6" s="1"/>
  <c r="C14" i="24" l="1"/>
  <c r="D14" i="24" s="1"/>
  <c r="H130" i="6" l="1"/>
  <c r="C28" i="24"/>
  <c r="D28" i="24" s="1"/>
  <c r="E28" i="24" s="1"/>
  <c r="F28" i="24" s="1"/>
  <c r="G28" i="24" s="1"/>
  <c r="H28" i="24" s="1"/>
  <c r="E14" i="24"/>
  <c r="F14" i="24" l="1"/>
  <c r="G14" i="24" l="1"/>
  <c r="S90" i="26"/>
  <c r="T90" i="26" s="1"/>
  <c r="U90" i="26" s="1"/>
  <c r="V90" i="26" s="1"/>
  <c r="X90" i="26" s="1"/>
  <c r="Y90" i="26" s="1"/>
  <c r="Z90" i="26" s="1"/>
  <c r="AA90" i="26" s="1"/>
  <c r="AD90" i="26" s="1"/>
  <c r="E90" i="26"/>
  <c r="F90" i="26" s="1"/>
  <c r="G90" i="26" s="1"/>
  <c r="H90" i="26" s="1"/>
  <c r="J90" i="26" s="1"/>
  <c r="R34" i="23"/>
  <c r="R32" i="23"/>
  <c r="H14" i="24" l="1"/>
  <c r="K90" i="26"/>
  <c r="L90" i="26" s="1"/>
  <c r="C15" i="24"/>
  <c r="D15" i="24" s="1"/>
  <c r="E15" i="24" s="1"/>
  <c r="F15" i="24" s="1"/>
  <c r="C13" i="24"/>
  <c r="C12" i="24"/>
  <c r="C11" i="24"/>
  <c r="C10" i="24"/>
  <c r="C9" i="24"/>
  <c r="C8" i="24"/>
  <c r="C7" i="24"/>
  <c r="D7" i="24" l="1"/>
  <c r="E7" i="24" s="1"/>
  <c r="F7" i="24" s="1"/>
  <c r="G7" i="24" s="1"/>
  <c r="H7" i="24" s="1"/>
  <c r="I7" i="24" s="1"/>
  <c r="J7" i="24" s="1"/>
  <c r="K7" i="24" s="1"/>
  <c r="M7" i="24" s="1"/>
  <c r="N7" i="24" s="1"/>
  <c r="O7" i="24" s="1"/>
  <c r="D9" i="24"/>
  <c r="E9" i="24" s="1"/>
  <c r="F9" i="24" s="1"/>
  <c r="G9" i="24" s="1"/>
  <c r="H9" i="24" s="1"/>
  <c r="I9" i="24" s="1"/>
  <c r="J9" i="24" s="1"/>
  <c r="K9" i="24" s="1"/>
  <c r="M9" i="24" s="1"/>
  <c r="N9" i="24" s="1"/>
  <c r="O9" i="24" s="1"/>
  <c r="D11" i="24"/>
  <c r="E11" i="24" s="1"/>
  <c r="F11" i="24" s="1"/>
  <c r="G11" i="24" s="1"/>
  <c r="H11" i="24" s="1"/>
  <c r="I11" i="24" s="1"/>
  <c r="J11" i="24" s="1"/>
  <c r="K11" i="24" s="1"/>
  <c r="M11" i="24" s="1"/>
  <c r="N11" i="24" s="1"/>
  <c r="O11" i="24" s="1"/>
  <c r="D13" i="24"/>
  <c r="E13" i="24" s="1"/>
  <c r="F13" i="24" s="1"/>
  <c r="G13" i="24" s="1"/>
  <c r="H13" i="24" s="1"/>
  <c r="I13" i="24" s="1"/>
  <c r="J13" i="24" s="1"/>
  <c r="K13" i="24" s="1"/>
  <c r="M13" i="24" s="1"/>
  <c r="N13" i="24" s="1"/>
  <c r="O13" i="24" s="1"/>
  <c r="D8" i="24"/>
  <c r="E8" i="24" s="1"/>
  <c r="F8" i="24" s="1"/>
  <c r="G8" i="24" s="1"/>
  <c r="H8" i="24" s="1"/>
  <c r="I8" i="24" s="1"/>
  <c r="J8" i="24" s="1"/>
  <c r="K8" i="24" s="1"/>
  <c r="M8" i="24" s="1"/>
  <c r="N8" i="24" s="1"/>
  <c r="O8" i="24" s="1"/>
  <c r="D10" i="24"/>
  <c r="E10" i="24" s="1"/>
  <c r="F10" i="24" s="1"/>
  <c r="G10" i="24" s="1"/>
  <c r="H10" i="24" s="1"/>
  <c r="I10" i="24" s="1"/>
  <c r="J10" i="24" s="1"/>
  <c r="K10" i="24" s="1"/>
  <c r="M10" i="24" s="1"/>
  <c r="N10" i="24" s="1"/>
  <c r="O10" i="24" s="1"/>
  <c r="D12" i="24"/>
  <c r="E12" i="24" s="1"/>
  <c r="F12" i="24" s="1"/>
  <c r="G12" i="24" s="1"/>
  <c r="H12" i="24" s="1"/>
  <c r="I12" i="24" s="1"/>
  <c r="J12" i="24" s="1"/>
  <c r="K12" i="24" s="1"/>
  <c r="M12" i="24" s="1"/>
  <c r="N12" i="24" s="1"/>
  <c r="O12" i="24" s="1"/>
  <c r="I14" i="24"/>
  <c r="J14" i="24" s="1"/>
  <c r="K14" i="24" s="1"/>
  <c r="G15" i="24"/>
  <c r="H15" i="24" s="1"/>
  <c r="I15" i="24" s="1"/>
  <c r="J15" i="24" s="1"/>
  <c r="K15" i="24" s="1"/>
  <c r="M15" i="24" s="1"/>
  <c r="N15" i="24" s="1"/>
  <c r="O15" i="24" s="1"/>
  <c r="M90" i="26"/>
  <c r="P90" i="26" s="1"/>
  <c r="L35" i="23"/>
  <c r="L32" i="23"/>
  <c r="L33" i="23" s="1"/>
  <c r="L34" i="23" s="1"/>
  <c r="L36" i="23" l="1"/>
  <c r="F8" i="6"/>
  <c r="I8" i="6" s="1"/>
  <c r="H8" i="6"/>
  <c r="H9" i="6" s="1"/>
  <c r="H10" i="6" s="1"/>
  <c r="A9" i="6"/>
  <c r="F9" i="6"/>
  <c r="A21" i="6"/>
  <c r="A9" i="31" s="1"/>
  <c r="A22" i="6"/>
  <c r="A10" i="31" s="1"/>
  <c r="A48" i="6"/>
  <c r="A22" i="31" s="1"/>
  <c r="A49" i="6"/>
  <c r="A23" i="31" s="1"/>
  <c r="G49" i="6"/>
  <c r="R23" i="31" s="1"/>
  <c r="A50" i="6"/>
  <c r="G50" i="6"/>
  <c r="R24" i="31" s="1"/>
  <c r="A51" i="6"/>
  <c r="A25" i="31" s="1"/>
  <c r="G51" i="6"/>
  <c r="R25" i="31" s="1"/>
  <c r="A52" i="6"/>
  <c r="A26" i="31" s="1"/>
  <c r="G52" i="6"/>
  <c r="R26" i="31" s="1"/>
  <c r="A53" i="6"/>
  <c r="A27" i="31" s="1"/>
  <c r="G53" i="6"/>
  <c r="R27" i="31" s="1"/>
  <c r="A54" i="6"/>
  <c r="A28" i="31" s="1"/>
  <c r="A55" i="6"/>
  <c r="A29" i="31" s="1"/>
  <c r="A56" i="6"/>
  <c r="A30" i="31" s="1"/>
  <c r="H123" i="6"/>
  <c r="I123" i="6" s="1"/>
  <c r="H124" i="6"/>
  <c r="I124" i="6" s="1"/>
  <c r="H125" i="6"/>
  <c r="I125" i="6" s="1"/>
  <c r="H126" i="6"/>
  <c r="I126" i="6" s="1"/>
  <c r="H127" i="6"/>
  <c r="I127" i="6" s="1"/>
  <c r="H128" i="6"/>
  <c r="I128" i="6" s="1"/>
  <c r="H129" i="6"/>
  <c r="I129" i="6" s="1"/>
  <c r="C21" i="24"/>
  <c r="D21" i="24" s="1"/>
  <c r="E21" i="24" s="1"/>
  <c r="F21" i="24" s="1"/>
  <c r="G21" i="24" s="1"/>
  <c r="H21" i="24" s="1"/>
  <c r="J21" i="24"/>
  <c r="K21" i="24" s="1"/>
  <c r="M21" i="24" s="1"/>
  <c r="N21" i="24" s="1"/>
  <c r="O21" i="24" s="1"/>
  <c r="C22" i="24"/>
  <c r="D22" i="24" s="1"/>
  <c r="E22" i="24" s="1"/>
  <c r="F22" i="24" s="1"/>
  <c r="G22" i="24" s="1"/>
  <c r="H22" i="24" s="1"/>
  <c r="J22" i="24"/>
  <c r="K22" i="24" s="1"/>
  <c r="M22" i="24" s="1"/>
  <c r="N22" i="24" s="1"/>
  <c r="O22" i="24" s="1"/>
  <c r="C23" i="24"/>
  <c r="D23" i="24" s="1"/>
  <c r="E23" i="24" s="1"/>
  <c r="F23" i="24" s="1"/>
  <c r="G23" i="24" s="1"/>
  <c r="H23" i="24" s="1"/>
  <c r="J23" i="24"/>
  <c r="K23" i="24" s="1"/>
  <c r="M23" i="24" s="1"/>
  <c r="N23" i="24" s="1"/>
  <c r="O23" i="24" s="1"/>
  <c r="C24" i="24"/>
  <c r="D24" i="24" s="1"/>
  <c r="E24" i="24" s="1"/>
  <c r="F24" i="24" s="1"/>
  <c r="G24" i="24" s="1"/>
  <c r="H24" i="24" s="1"/>
  <c r="J24" i="24"/>
  <c r="K24" i="24" s="1"/>
  <c r="M24" i="24" s="1"/>
  <c r="N24" i="24" s="1"/>
  <c r="O24" i="24" s="1"/>
  <c r="C25" i="24"/>
  <c r="D25" i="24" s="1"/>
  <c r="E25" i="24" s="1"/>
  <c r="F25" i="24" s="1"/>
  <c r="G25" i="24" s="1"/>
  <c r="H25" i="24" s="1"/>
  <c r="J25" i="24"/>
  <c r="K25" i="24" s="1"/>
  <c r="M25" i="24" s="1"/>
  <c r="N25" i="24" s="1"/>
  <c r="O25" i="24" s="1"/>
  <c r="C26" i="24"/>
  <c r="D26" i="24" s="1"/>
  <c r="E26" i="24" s="1"/>
  <c r="F26" i="24" s="1"/>
  <c r="G26" i="24" s="1"/>
  <c r="H26" i="24" s="1"/>
  <c r="J26" i="24"/>
  <c r="K26" i="24" s="1"/>
  <c r="M26" i="24" s="1"/>
  <c r="N26" i="24" s="1"/>
  <c r="O26" i="24" s="1"/>
  <c r="C27" i="24"/>
  <c r="D27" i="24" s="1"/>
  <c r="E27" i="24" s="1"/>
  <c r="F27" i="24" s="1"/>
  <c r="G27" i="24" s="1"/>
  <c r="H27" i="24" s="1"/>
  <c r="J27" i="24"/>
  <c r="K27" i="24" s="1"/>
  <c r="M27" i="24" s="1"/>
  <c r="N27" i="24" s="1"/>
  <c r="O27" i="24" s="1"/>
  <c r="C29" i="24"/>
  <c r="D29" i="24" s="1"/>
  <c r="E29" i="24" s="1"/>
  <c r="F29" i="24" s="1"/>
  <c r="G29" i="24" s="1"/>
  <c r="H29" i="24" s="1"/>
  <c r="I29" i="24" s="1"/>
  <c r="J29" i="24" s="1"/>
  <c r="K29" i="24" s="1"/>
  <c r="M29" i="24" s="1"/>
  <c r="N29" i="24" s="1"/>
  <c r="O29" i="24" s="1"/>
  <c r="C35" i="24"/>
  <c r="D35" i="24" s="1"/>
  <c r="E35" i="24" s="1"/>
  <c r="F35" i="24" s="1"/>
  <c r="G35" i="24" s="1"/>
  <c r="H35" i="24" s="1"/>
  <c r="I35" i="24" s="1"/>
  <c r="K35" i="24" s="1"/>
  <c r="L35" i="24" s="1"/>
  <c r="M35" i="24" s="1"/>
  <c r="N35" i="24" s="1"/>
  <c r="O35" i="24" s="1"/>
  <c r="C36" i="24"/>
  <c r="D36" i="24" s="1"/>
  <c r="E36" i="24" s="1"/>
  <c r="F36" i="24" s="1"/>
  <c r="G36" i="24" s="1"/>
  <c r="H36" i="24" s="1"/>
  <c r="K36" i="24"/>
  <c r="L36" i="24" s="1"/>
  <c r="M36" i="24" s="1"/>
  <c r="N36" i="24" s="1"/>
  <c r="O36" i="24" s="1"/>
  <c r="C37" i="24"/>
  <c r="D37" i="24" s="1"/>
  <c r="E37" i="24" s="1"/>
  <c r="F37" i="24" s="1"/>
  <c r="G37" i="24" s="1"/>
  <c r="H37" i="24" s="1"/>
  <c r="K37" i="24"/>
  <c r="L37" i="24" s="1"/>
  <c r="M37" i="24" s="1"/>
  <c r="N37" i="24" s="1"/>
  <c r="O37" i="24" s="1"/>
  <c r="C38" i="24"/>
  <c r="D38" i="24" s="1"/>
  <c r="E38" i="24" s="1"/>
  <c r="F38" i="24" s="1"/>
  <c r="G38" i="24" s="1"/>
  <c r="H38" i="24" s="1"/>
  <c r="K38" i="24"/>
  <c r="L38" i="24" s="1"/>
  <c r="M38" i="24" s="1"/>
  <c r="N38" i="24" s="1"/>
  <c r="O38" i="24" s="1"/>
  <c r="C39" i="24"/>
  <c r="D39" i="24" s="1"/>
  <c r="E39" i="24" s="1"/>
  <c r="F39" i="24" s="1"/>
  <c r="G39" i="24" s="1"/>
  <c r="H39" i="24" s="1"/>
  <c r="K39" i="24"/>
  <c r="L39" i="24" s="1"/>
  <c r="M39" i="24" s="1"/>
  <c r="N39" i="24" s="1"/>
  <c r="O39" i="24" s="1"/>
  <c r="C40" i="24"/>
  <c r="D40" i="24" s="1"/>
  <c r="E40" i="24" s="1"/>
  <c r="F40" i="24" s="1"/>
  <c r="G40" i="24" s="1"/>
  <c r="H40" i="24" s="1"/>
  <c r="K40" i="24"/>
  <c r="L40" i="24" s="1"/>
  <c r="M40" i="24" s="1"/>
  <c r="N40" i="24" s="1"/>
  <c r="O40" i="24" s="1"/>
  <c r="C41" i="24"/>
  <c r="D41" i="24" s="1"/>
  <c r="E41" i="24" s="1"/>
  <c r="F41" i="24" s="1"/>
  <c r="G41" i="24" s="1"/>
  <c r="H41" i="24" s="1"/>
  <c r="K41" i="24"/>
  <c r="L41" i="24" s="1"/>
  <c r="M41" i="24" s="1"/>
  <c r="N41" i="24" s="1"/>
  <c r="O41" i="24" s="1"/>
  <c r="C43" i="24"/>
  <c r="D43" i="24" s="1"/>
  <c r="E43" i="24" s="1"/>
  <c r="F43" i="24" s="1"/>
  <c r="G43" i="24" s="1"/>
  <c r="H43" i="24" s="1"/>
  <c r="I43" i="24" s="1"/>
  <c r="J43" i="24" s="1"/>
  <c r="K43" i="24" s="1"/>
  <c r="L43" i="24" s="1"/>
  <c r="M43" i="24" s="1"/>
  <c r="N43" i="24" s="1"/>
  <c r="O43" i="24" s="1"/>
  <c r="C49" i="24"/>
  <c r="D49" i="24" s="1"/>
  <c r="E49" i="24" s="1"/>
  <c r="F49" i="24" s="1"/>
  <c r="G49" i="24" s="1"/>
  <c r="H49" i="24" s="1"/>
  <c r="I49" i="24" s="1"/>
  <c r="J49" i="24" s="1"/>
  <c r="K49" i="24" s="1"/>
  <c r="L49" i="24" s="1"/>
  <c r="M49" i="24" s="1"/>
  <c r="N49" i="24" s="1"/>
  <c r="O49" i="24" s="1"/>
  <c r="B50" i="24"/>
  <c r="C50" i="24" s="1"/>
  <c r="D50" i="24" s="1"/>
  <c r="E50" i="24" s="1"/>
  <c r="F50" i="24" s="1"/>
  <c r="G50" i="24" s="1"/>
  <c r="H50" i="24" s="1"/>
  <c r="I50" i="24" s="1"/>
  <c r="J50" i="24" s="1"/>
  <c r="K50" i="24" s="1"/>
  <c r="L50" i="24" s="1"/>
  <c r="M50" i="24" s="1"/>
  <c r="N50" i="24" s="1"/>
  <c r="O50" i="24" s="1"/>
  <c r="B51" i="24"/>
  <c r="C51" i="24" s="1"/>
  <c r="D51" i="24" s="1"/>
  <c r="E51" i="24" s="1"/>
  <c r="F51" i="24" s="1"/>
  <c r="G51" i="24" s="1"/>
  <c r="H51" i="24" s="1"/>
  <c r="I51" i="24" s="1"/>
  <c r="J51" i="24" s="1"/>
  <c r="K51" i="24" s="1"/>
  <c r="L51" i="24" s="1"/>
  <c r="M51" i="24" s="1"/>
  <c r="N51" i="24" s="1"/>
  <c r="O51" i="24" s="1"/>
  <c r="B52" i="24"/>
  <c r="B53" i="24"/>
  <c r="C53" i="24" s="1"/>
  <c r="D53" i="24" s="1"/>
  <c r="E53" i="24" s="1"/>
  <c r="F53" i="24" s="1"/>
  <c r="G53" i="24" s="1"/>
  <c r="H53" i="24" s="1"/>
  <c r="I53" i="24" s="1"/>
  <c r="J53" i="24" s="1"/>
  <c r="K53" i="24" s="1"/>
  <c r="L53" i="24" s="1"/>
  <c r="M53" i="24" s="1"/>
  <c r="N53" i="24" s="1"/>
  <c r="O53" i="24" s="1"/>
  <c r="B54" i="24"/>
  <c r="C54" i="24" s="1"/>
  <c r="D54" i="24" s="1"/>
  <c r="E54" i="24" s="1"/>
  <c r="F54" i="24" s="1"/>
  <c r="G54" i="24" s="1"/>
  <c r="H54" i="24" s="1"/>
  <c r="I54" i="24" s="1"/>
  <c r="J54" i="24" s="1"/>
  <c r="K54" i="24" s="1"/>
  <c r="L54" i="24" s="1"/>
  <c r="M54" i="24" s="1"/>
  <c r="N54" i="24" s="1"/>
  <c r="O54" i="24" s="1"/>
  <c r="B55" i="24"/>
  <c r="C55" i="24" s="1"/>
  <c r="D55" i="24" s="1"/>
  <c r="E55" i="24" s="1"/>
  <c r="F55" i="24" s="1"/>
  <c r="G55" i="24" s="1"/>
  <c r="H55" i="24" s="1"/>
  <c r="I55" i="24" s="1"/>
  <c r="J55" i="24" s="1"/>
  <c r="K55" i="24" s="1"/>
  <c r="L55" i="24" s="1"/>
  <c r="M55" i="24" s="1"/>
  <c r="N55" i="24" s="1"/>
  <c r="O55" i="24" s="1"/>
  <c r="C57" i="24"/>
  <c r="D57" i="24" s="1"/>
  <c r="E57" i="24" s="1"/>
  <c r="F57" i="24" s="1"/>
  <c r="G57" i="24" s="1"/>
  <c r="H57" i="24" s="1"/>
  <c r="J57" i="24"/>
  <c r="K57" i="24"/>
  <c r="L57" i="24" s="1"/>
  <c r="M57" i="24" s="1"/>
  <c r="N57" i="24" s="1"/>
  <c r="O57" i="24" s="1"/>
  <c r="C63" i="24"/>
  <c r="D63" i="24" s="1"/>
  <c r="E63" i="24" s="1"/>
  <c r="F63" i="24" s="1"/>
  <c r="G63" i="24" s="1"/>
  <c r="H63" i="24" s="1"/>
  <c r="I63" i="24" s="1"/>
  <c r="J63" i="24" s="1"/>
  <c r="K63" i="24" s="1"/>
  <c r="L63" i="24" s="1"/>
  <c r="M63" i="24" s="1"/>
  <c r="N63" i="24" s="1"/>
  <c r="O63" i="24" s="1"/>
  <c r="C64" i="24"/>
  <c r="D64" i="24" s="1"/>
  <c r="E64" i="24" s="1"/>
  <c r="F64" i="24" s="1"/>
  <c r="G64" i="24" s="1"/>
  <c r="H64" i="24" s="1"/>
  <c r="I64" i="24" s="1"/>
  <c r="J64" i="24" s="1"/>
  <c r="K64" i="24" s="1"/>
  <c r="L64" i="24" s="1"/>
  <c r="M64" i="24" s="1"/>
  <c r="N64" i="24" s="1"/>
  <c r="O64" i="24" s="1"/>
  <c r="C65" i="24"/>
  <c r="D65" i="24" s="1"/>
  <c r="E65" i="24" s="1"/>
  <c r="F65" i="24" s="1"/>
  <c r="G65" i="24" s="1"/>
  <c r="H65" i="24" s="1"/>
  <c r="I65" i="24" s="1"/>
  <c r="J65" i="24" s="1"/>
  <c r="K65" i="24" s="1"/>
  <c r="L65" i="24" s="1"/>
  <c r="M65" i="24" s="1"/>
  <c r="N65" i="24" s="1"/>
  <c r="O65" i="24" s="1"/>
  <c r="C66" i="24"/>
  <c r="D66" i="24" s="1"/>
  <c r="E66" i="24" s="1"/>
  <c r="F66" i="24" s="1"/>
  <c r="G66" i="24" s="1"/>
  <c r="H66" i="24" s="1"/>
  <c r="I66" i="24" s="1"/>
  <c r="J66" i="24" s="1"/>
  <c r="K66" i="24" s="1"/>
  <c r="L66" i="24" s="1"/>
  <c r="M66" i="24" s="1"/>
  <c r="N66" i="24" s="1"/>
  <c r="O66" i="24" s="1"/>
  <c r="C67" i="24"/>
  <c r="D67" i="24" s="1"/>
  <c r="E67" i="24" s="1"/>
  <c r="F67" i="24" s="1"/>
  <c r="G67" i="24" s="1"/>
  <c r="H67" i="24" s="1"/>
  <c r="I67" i="24" s="1"/>
  <c r="J67" i="24" s="1"/>
  <c r="K67" i="24" s="1"/>
  <c r="L67" i="24" s="1"/>
  <c r="M67" i="24" s="1"/>
  <c r="N67" i="24" s="1"/>
  <c r="O67" i="24" s="1"/>
  <c r="C68" i="24"/>
  <c r="D68" i="24" s="1"/>
  <c r="E68" i="24" s="1"/>
  <c r="F68" i="24" s="1"/>
  <c r="G68" i="24" s="1"/>
  <c r="H68" i="24" s="1"/>
  <c r="I68" i="24" s="1"/>
  <c r="J68" i="24" s="1"/>
  <c r="K68" i="24" s="1"/>
  <c r="L68" i="24" s="1"/>
  <c r="M68" i="24" s="1"/>
  <c r="N68" i="24" s="1"/>
  <c r="O68" i="24" s="1"/>
  <c r="C69" i="24"/>
  <c r="D69" i="24" s="1"/>
  <c r="E69" i="24" s="1"/>
  <c r="F69" i="24" s="1"/>
  <c r="G69" i="24" s="1"/>
  <c r="H69" i="24" s="1"/>
  <c r="I69" i="24" s="1"/>
  <c r="J69" i="24" s="1"/>
  <c r="K69" i="24" s="1"/>
  <c r="L69" i="24" s="1"/>
  <c r="M69" i="24" s="1"/>
  <c r="N69" i="24" s="1"/>
  <c r="O69" i="24" s="1"/>
  <c r="C71" i="24"/>
  <c r="D71" i="24" s="1"/>
  <c r="E71" i="24" s="1"/>
  <c r="F71" i="24" s="1"/>
  <c r="G71" i="24" s="1"/>
  <c r="H71" i="24" s="1"/>
  <c r="I71" i="24" s="1"/>
  <c r="J71" i="24" s="1"/>
  <c r="K71" i="24" s="1"/>
  <c r="L71" i="24" s="1"/>
  <c r="M71" i="24" s="1"/>
  <c r="N71" i="24" s="1"/>
  <c r="O71" i="24" s="1"/>
  <c r="C77" i="24"/>
  <c r="D77" i="24" s="1"/>
  <c r="E77" i="24" s="1"/>
  <c r="F77" i="24" s="1"/>
  <c r="G77" i="24" s="1"/>
  <c r="H77" i="24" s="1"/>
  <c r="I77" i="24" s="1"/>
  <c r="J77" i="24" s="1"/>
  <c r="K77" i="24" s="1"/>
  <c r="L77" i="24" s="1"/>
  <c r="M77" i="24" s="1"/>
  <c r="N77" i="24" s="1"/>
  <c r="O77" i="24" s="1"/>
  <c r="C78" i="24"/>
  <c r="D78" i="24" s="1"/>
  <c r="E78" i="24" s="1"/>
  <c r="F78" i="24" s="1"/>
  <c r="G78" i="24" s="1"/>
  <c r="H78" i="24" s="1"/>
  <c r="I78" i="24" s="1"/>
  <c r="J78" i="24" s="1"/>
  <c r="K78" i="24" s="1"/>
  <c r="L78" i="24" s="1"/>
  <c r="M78" i="24" s="1"/>
  <c r="N78" i="24" s="1"/>
  <c r="O78" i="24" s="1"/>
  <c r="C79" i="24"/>
  <c r="D79" i="24" s="1"/>
  <c r="E79" i="24" s="1"/>
  <c r="F79" i="24" s="1"/>
  <c r="G79" i="24" s="1"/>
  <c r="H79" i="24" s="1"/>
  <c r="I79" i="24" s="1"/>
  <c r="J79" i="24" s="1"/>
  <c r="K79" i="24" s="1"/>
  <c r="L79" i="24" s="1"/>
  <c r="M79" i="24" s="1"/>
  <c r="N79" i="24" s="1"/>
  <c r="O79" i="24" s="1"/>
  <c r="C80" i="24"/>
  <c r="D80" i="24" s="1"/>
  <c r="E80" i="24" s="1"/>
  <c r="F80" i="24" s="1"/>
  <c r="G80" i="24" s="1"/>
  <c r="H80" i="24" s="1"/>
  <c r="I80" i="24" s="1"/>
  <c r="J80" i="24" s="1"/>
  <c r="K80" i="24" s="1"/>
  <c r="L80" i="24" s="1"/>
  <c r="M80" i="24" s="1"/>
  <c r="N80" i="24" s="1"/>
  <c r="O80" i="24" s="1"/>
  <c r="C81" i="24"/>
  <c r="D81" i="24" s="1"/>
  <c r="E81" i="24" s="1"/>
  <c r="F81" i="24" s="1"/>
  <c r="G81" i="24" s="1"/>
  <c r="H81" i="24" s="1"/>
  <c r="I81" i="24" s="1"/>
  <c r="J81" i="24" s="1"/>
  <c r="K81" i="24" s="1"/>
  <c r="L81" i="24" s="1"/>
  <c r="M81" i="24" s="1"/>
  <c r="N81" i="24" s="1"/>
  <c r="O81" i="24" s="1"/>
  <c r="C82" i="24"/>
  <c r="D82" i="24" s="1"/>
  <c r="E82" i="24" s="1"/>
  <c r="F82" i="24" s="1"/>
  <c r="G82" i="24" s="1"/>
  <c r="H82" i="24" s="1"/>
  <c r="I82" i="24" s="1"/>
  <c r="J82" i="24" s="1"/>
  <c r="K82" i="24" s="1"/>
  <c r="L82" i="24" s="1"/>
  <c r="M82" i="24" s="1"/>
  <c r="N82" i="24" s="1"/>
  <c r="O82" i="24" s="1"/>
  <c r="C83" i="24"/>
  <c r="D83" i="24" s="1"/>
  <c r="E83" i="24" s="1"/>
  <c r="F83" i="24" s="1"/>
  <c r="G83" i="24" s="1"/>
  <c r="H83" i="24" s="1"/>
  <c r="I83" i="24" s="1"/>
  <c r="J83" i="24" s="1"/>
  <c r="K83" i="24" s="1"/>
  <c r="L83" i="24" s="1"/>
  <c r="M83" i="24" s="1"/>
  <c r="N83" i="24" s="1"/>
  <c r="O83" i="24" s="1"/>
  <c r="C84" i="24"/>
  <c r="D84" i="24" s="1"/>
  <c r="E84" i="24" s="1"/>
  <c r="F84" i="24" s="1"/>
  <c r="G84" i="24" s="1"/>
  <c r="H84" i="24" s="1"/>
  <c r="I84" i="24" s="1"/>
  <c r="J84" i="24" s="1"/>
  <c r="K84" i="24" s="1"/>
  <c r="L84" i="24" s="1"/>
  <c r="M84" i="24" s="1"/>
  <c r="N84" i="24" s="1"/>
  <c r="O84" i="24" s="1"/>
  <c r="C85" i="24"/>
  <c r="D85" i="24" s="1"/>
  <c r="E85" i="24" s="1"/>
  <c r="F85" i="24" s="1"/>
  <c r="G85" i="24" s="1"/>
  <c r="H85" i="24" s="1"/>
  <c r="I85" i="24" s="1"/>
  <c r="J85" i="24" s="1"/>
  <c r="K85" i="24" s="1"/>
  <c r="L85" i="24" s="1"/>
  <c r="M85" i="24" s="1"/>
  <c r="N85" i="24" s="1"/>
  <c r="O85" i="24" s="1"/>
  <c r="C3" i="31"/>
  <c r="D3" i="31"/>
  <c r="E3" i="31"/>
  <c r="F3" i="31"/>
  <c r="G3" i="31"/>
  <c r="H3" i="31"/>
  <c r="I3" i="31"/>
  <c r="J3" i="31"/>
  <c r="K3" i="31"/>
  <c r="L3" i="31"/>
  <c r="M3" i="31"/>
  <c r="N3" i="31"/>
  <c r="O3" i="31"/>
  <c r="P3" i="31"/>
  <c r="Q3" i="31"/>
  <c r="C4" i="31"/>
  <c r="C42" i="31" s="1"/>
  <c r="D4" i="31"/>
  <c r="D42" i="31" s="1"/>
  <c r="E4" i="31"/>
  <c r="E42" i="31" s="1"/>
  <c r="F4" i="31"/>
  <c r="F42" i="31" s="1"/>
  <c r="G4" i="31"/>
  <c r="G42" i="31" s="1"/>
  <c r="H4" i="31"/>
  <c r="H42" i="31" s="1"/>
  <c r="I4" i="31"/>
  <c r="I42" i="31" s="1"/>
  <c r="J4" i="31"/>
  <c r="J42" i="31" s="1"/>
  <c r="K4" i="31"/>
  <c r="K42" i="31" s="1"/>
  <c r="L4" i="31"/>
  <c r="L42" i="31" s="1"/>
  <c r="M4" i="31"/>
  <c r="M42" i="31" s="1"/>
  <c r="N4" i="31"/>
  <c r="N42" i="31" s="1"/>
  <c r="O4" i="31"/>
  <c r="O42" i="31" s="1"/>
  <c r="P4" i="31"/>
  <c r="P42" i="31" s="1"/>
  <c r="Q4" i="31"/>
  <c r="Q42" i="31" s="1"/>
  <c r="A8" i="31"/>
  <c r="B8" i="31"/>
  <c r="B9" i="31"/>
  <c r="R9" i="31"/>
  <c r="B10" i="31"/>
  <c r="R10" i="31"/>
  <c r="R11" i="31"/>
  <c r="R12" i="31"/>
  <c r="R13" i="31"/>
  <c r="R14" i="31"/>
  <c r="R15" i="31"/>
  <c r="R16" i="31"/>
  <c r="A21" i="31"/>
  <c r="B21" i="31"/>
  <c r="B22" i="31"/>
  <c r="R22" i="31"/>
  <c r="B23" i="31"/>
  <c r="A24" i="31"/>
  <c r="B24" i="31"/>
  <c r="B25" i="31"/>
  <c r="B26" i="31"/>
  <c r="B27" i="31"/>
  <c r="B28" i="31"/>
  <c r="R28" i="31"/>
  <c r="B29" i="31"/>
  <c r="C35" i="31"/>
  <c r="D35" i="31"/>
  <c r="E35" i="31"/>
  <c r="F35" i="31"/>
  <c r="G35" i="31"/>
  <c r="H35" i="31"/>
  <c r="I35" i="31"/>
  <c r="J35" i="31"/>
  <c r="K35" i="31"/>
  <c r="L35" i="31"/>
  <c r="M35" i="31"/>
  <c r="N35" i="31"/>
  <c r="O35" i="31"/>
  <c r="P35" i="31"/>
  <c r="Q35" i="31"/>
  <c r="C36" i="31"/>
  <c r="D36" i="31"/>
  <c r="E36" i="31"/>
  <c r="F36" i="31"/>
  <c r="G36" i="31"/>
  <c r="H36" i="31"/>
  <c r="I36" i="31"/>
  <c r="J36" i="31"/>
  <c r="K36" i="31"/>
  <c r="L36" i="31"/>
  <c r="M36" i="31"/>
  <c r="N36" i="31"/>
  <c r="O36" i="31"/>
  <c r="P36" i="31"/>
  <c r="Q36" i="31"/>
  <c r="C38" i="31"/>
  <c r="D38" i="31"/>
  <c r="E38" i="31"/>
  <c r="F38" i="31"/>
  <c r="G38" i="31"/>
  <c r="H38" i="31"/>
  <c r="I38" i="31"/>
  <c r="J38" i="31"/>
  <c r="K38" i="31"/>
  <c r="L38" i="31"/>
  <c r="M38" i="31"/>
  <c r="N38" i="31"/>
  <c r="O38" i="31"/>
  <c r="P38" i="31"/>
  <c r="Q38" i="31"/>
  <c r="B5" i="26"/>
  <c r="D5" i="26"/>
  <c r="R5" i="26"/>
  <c r="B6" i="26"/>
  <c r="D6" i="26"/>
  <c r="E6" i="26" s="1"/>
  <c r="F6" i="26" s="1"/>
  <c r="G6" i="26" s="1"/>
  <c r="H6" i="26" s="1"/>
  <c r="I6" i="26" s="1"/>
  <c r="J6" i="26" s="1"/>
  <c r="K6" i="26" s="1"/>
  <c r="L6" i="26" s="1"/>
  <c r="M6" i="26" s="1"/>
  <c r="N6" i="26" s="1"/>
  <c r="O6" i="26" s="1"/>
  <c r="P6" i="26" s="1"/>
  <c r="R6" i="26"/>
  <c r="S6" i="26" s="1"/>
  <c r="T6" i="26" s="1"/>
  <c r="U6" i="26" s="1"/>
  <c r="V6" i="26" s="1"/>
  <c r="W6" i="26" s="1"/>
  <c r="X6" i="26" s="1"/>
  <c r="Y6" i="26" s="1"/>
  <c r="Z6" i="26" s="1"/>
  <c r="AA6" i="26" s="1"/>
  <c r="AB6" i="26" s="1"/>
  <c r="AC6" i="26" s="1"/>
  <c r="AD6" i="26" s="1"/>
  <c r="B7" i="26"/>
  <c r="D7" i="26"/>
  <c r="E7" i="26" s="1"/>
  <c r="F7" i="26" s="1"/>
  <c r="G7" i="26" s="1"/>
  <c r="H7" i="26" s="1"/>
  <c r="I7" i="26" s="1"/>
  <c r="J7" i="26" s="1"/>
  <c r="K7" i="26" s="1"/>
  <c r="L7" i="26" s="1"/>
  <c r="M7" i="26" s="1"/>
  <c r="N7" i="26" s="1"/>
  <c r="O7" i="26" s="1"/>
  <c r="P7" i="26" s="1"/>
  <c r="R7" i="26"/>
  <c r="S7" i="26" s="1"/>
  <c r="T7" i="26" s="1"/>
  <c r="U7" i="26" s="1"/>
  <c r="V7" i="26" s="1"/>
  <c r="W7" i="26" s="1"/>
  <c r="X7" i="26" s="1"/>
  <c r="Y7" i="26" s="1"/>
  <c r="Z7" i="26" s="1"/>
  <c r="AA7" i="26" s="1"/>
  <c r="AB7" i="26" s="1"/>
  <c r="AC7" i="26" s="1"/>
  <c r="AD7" i="26" s="1"/>
  <c r="B8" i="26"/>
  <c r="D8" i="26"/>
  <c r="E8" i="26" s="1"/>
  <c r="F8" i="26" s="1"/>
  <c r="G8" i="26" s="1"/>
  <c r="H8" i="26" s="1"/>
  <c r="I8" i="26" s="1"/>
  <c r="J8" i="26" s="1"/>
  <c r="K8" i="26" s="1"/>
  <c r="L8" i="26" s="1"/>
  <c r="M8" i="26" s="1"/>
  <c r="N8" i="26" s="1"/>
  <c r="O8" i="26" s="1"/>
  <c r="P8" i="26" s="1"/>
  <c r="R8" i="26"/>
  <c r="S8" i="26" s="1"/>
  <c r="T8" i="26" s="1"/>
  <c r="U8" i="26" s="1"/>
  <c r="V8" i="26" s="1"/>
  <c r="W8" i="26" s="1"/>
  <c r="X8" i="26" s="1"/>
  <c r="Y8" i="26" s="1"/>
  <c r="Z8" i="26" s="1"/>
  <c r="AA8" i="26" s="1"/>
  <c r="AB8" i="26" s="1"/>
  <c r="AC8" i="26" s="1"/>
  <c r="AD8" i="26" s="1"/>
  <c r="B9" i="26"/>
  <c r="D9" i="26"/>
  <c r="E9" i="26" s="1"/>
  <c r="F9" i="26" s="1"/>
  <c r="G9" i="26" s="1"/>
  <c r="H9" i="26" s="1"/>
  <c r="I9" i="26" s="1"/>
  <c r="J9" i="26" s="1"/>
  <c r="K9" i="26" s="1"/>
  <c r="L9" i="26" s="1"/>
  <c r="M9" i="26" s="1"/>
  <c r="N9" i="26" s="1"/>
  <c r="O9" i="26" s="1"/>
  <c r="P9" i="26" s="1"/>
  <c r="R9" i="26"/>
  <c r="S9" i="26" s="1"/>
  <c r="T9" i="26" s="1"/>
  <c r="U9" i="26" s="1"/>
  <c r="V9" i="26" s="1"/>
  <c r="W9" i="26" s="1"/>
  <c r="X9" i="26" s="1"/>
  <c r="Y9" i="26" s="1"/>
  <c r="Z9" i="26" s="1"/>
  <c r="AA9" i="26" s="1"/>
  <c r="AB9" i="26" s="1"/>
  <c r="AC9" i="26" s="1"/>
  <c r="AD9" i="26" s="1"/>
  <c r="B10" i="26"/>
  <c r="D10" i="26"/>
  <c r="E10" i="26" s="1"/>
  <c r="F10" i="26" s="1"/>
  <c r="G10" i="26" s="1"/>
  <c r="H10" i="26" s="1"/>
  <c r="I10" i="26" s="1"/>
  <c r="J10" i="26" s="1"/>
  <c r="K10" i="26" s="1"/>
  <c r="L10" i="26" s="1"/>
  <c r="M10" i="26" s="1"/>
  <c r="N10" i="26" s="1"/>
  <c r="O10" i="26" s="1"/>
  <c r="P10" i="26" s="1"/>
  <c r="R10" i="26"/>
  <c r="S10" i="26" s="1"/>
  <c r="T10" i="26" s="1"/>
  <c r="U10" i="26" s="1"/>
  <c r="V10" i="26" s="1"/>
  <c r="W10" i="26" s="1"/>
  <c r="X10" i="26" s="1"/>
  <c r="Y10" i="26" s="1"/>
  <c r="Z10" i="26" s="1"/>
  <c r="AA10" i="26" s="1"/>
  <c r="AB10" i="26" s="1"/>
  <c r="AC10" i="26" s="1"/>
  <c r="AD10" i="26" s="1"/>
  <c r="B11" i="26"/>
  <c r="D11" i="26"/>
  <c r="E11" i="26" s="1"/>
  <c r="F11" i="26" s="1"/>
  <c r="G11" i="26" s="1"/>
  <c r="H11" i="26" s="1"/>
  <c r="I11" i="26" s="1"/>
  <c r="J11" i="26" s="1"/>
  <c r="K11" i="26" s="1"/>
  <c r="L11" i="26" s="1"/>
  <c r="M11" i="26" s="1"/>
  <c r="N11" i="26" s="1"/>
  <c r="O11" i="26" s="1"/>
  <c r="P11" i="26" s="1"/>
  <c r="R11" i="26"/>
  <c r="S11" i="26" s="1"/>
  <c r="T11" i="26" s="1"/>
  <c r="U11" i="26" s="1"/>
  <c r="V11" i="26" s="1"/>
  <c r="W11" i="26" s="1"/>
  <c r="X11" i="26" s="1"/>
  <c r="Y11" i="26" s="1"/>
  <c r="Z11" i="26" s="1"/>
  <c r="AA11" i="26" s="1"/>
  <c r="AB11" i="26" s="1"/>
  <c r="AC11" i="26" s="1"/>
  <c r="AD11" i="26" s="1"/>
  <c r="B12" i="26"/>
  <c r="D12" i="26"/>
  <c r="E12" i="26" s="1"/>
  <c r="F12" i="26" s="1"/>
  <c r="G12" i="26" s="1"/>
  <c r="H12" i="26" s="1"/>
  <c r="I12" i="26" s="1"/>
  <c r="J12" i="26" s="1"/>
  <c r="K12" i="26" s="1"/>
  <c r="L12" i="26" s="1"/>
  <c r="M12" i="26" s="1"/>
  <c r="N12" i="26" s="1"/>
  <c r="O12" i="26" s="1"/>
  <c r="P12" i="26" s="1"/>
  <c r="R12" i="26"/>
  <c r="S12" i="26" s="1"/>
  <c r="T12" i="26" s="1"/>
  <c r="U12" i="26" s="1"/>
  <c r="V12" i="26" s="1"/>
  <c r="W12" i="26" s="1"/>
  <c r="X12" i="26" s="1"/>
  <c r="Y12" i="26" s="1"/>
  <c r="Z12" i="26" s="1"/>
  <c r="AA12" i="26" s="1"/>
  <c r="AB12" i="26" s="1"/>
  <c r="AC12" i="26" s="1"/>
  <c r="AD12" i="26" s="1"/>
  <c r="B13" i="26"/>
  <c r="D13" i="26"/>
  <c r="E13" i="26" s="1"/>
  <c r="F13" i="26" s="1"/>
  <c r="G13" i="26" s="1"/>
  <c r="H13" i="26" s="1"/>
  <c r="I13" i="26" s="1"/>
  <c r="J13" i="26" s="1"/>
  <c r="K13" i="26" s="1"/>
  <c r="L13" i="26" s="1"/>
  <c r="M13" i="26" s="1"/>
  <c r="N13" i="26" s="1"/>
  <c r="O13" i="26" s="1"/>
  <c r="P13" i="26" s="1"/>
  <c r="R13" i="26"/>
  <c r="S13" i="26" s="1"/>
  <c r="T13" i="26" s="1"/>
  <c r="U13" i="26" s="1"/>
  <c r="V13" i="26" s="1"/>
  <c r="W13" i="26" s="1"/>
  <c r="X13" i="26" s="1"/>
  <c r="Y13" i="26" s="1"/>
  <c r="Z13" i="26" s="1"/>
  <c r="AA13" i="26" s="1"/>
  <c r="AB13" i="26" s="1"/>
  <c r="AC13" i="26" s="1"/>
  <c r="AD13" i="26" s="1"/>
  <c r="B14" i="26"/>
  <c r="D14" i="26"/>
  <c r="E14" i="26" s="1"/>
  <c r="F14" i="26" s="1"/>
  <c r="G14" i="26" s="1"/>
  <c r="H14" i="26" s="1"/>
  <c r="I14" i="26" s="1"/>
  <c r="J14" i="26" s="1"/>
  <c r="K14" i="26" s="1"/>
  <c r="L14" i="26" s="1"/>
  <c r="M14" i="26" s="1"/>
  <c r="N14" i="26" s="1"/>
  <c r="O14" i="26" s="1"/>
  <c r="P14" i="26" s="1"/>
  <c r="R14" i="26"/>
  <c r="S14" i="26" s="1"/>
  <c r="T14" i="26" s="1"/>
  <c r="U14" i="26" s="1"/>
  <c r="V14" i="26" s="1"/>
  <c r="W14" i="26" s="1"/>
  <c r="X14" i="26" s="1"/>
  <c r="Y14" i="26" s="1"/>
  <c r="Z14" i="26" s="1"/>
  <c r="AA14" i="26" s="1"/>
  <c r="AB14" i="26" s="1"/>
  <c r="AC14" i="26" s="1"/>
  <c r="AD14" i="26" s="1"/>
  <c r="B15" i="26"/>
  <c r="D15" i="26"/>
  <c r="E15" i="26" s="1"/>
  <c r="F15" i="26" s="1"/>
  <c r="G15" i="26" s="1"/>
  <c r="H15" i="26" s="1"/>
  <c r="I15" i="26" s="1"/>
  <c r="J15" i="26" s="1"/>
  <c r="K15" i="26" s="1"/>
  <c r="L15" i="26" s="1"/>
  <c r="M15" i="26" s="1"/>
  <c r="N15" i="26" s="1"/>
  <c r="O15" i="26" s="1"/>
  <c r="P15" i="26" s="1"/>
  <c r="R15" i="26"/>
  <c r="S15" i="26" s="1"/>
  <c r="T15" i="26" s="1"/>
  <c r="U15" i="26" s="1"/>
  <c r="V15" i="26" s="1"/>
  <c r="W15" i="26" s="1"/>
  <c r="X15" i="26" s="1"/>
  <c r="Y15" i="26" s="1"/>
  <c r="Z15" i="26" s="1"/>
  <c r="AA15" i="26" s="1"/>
  <c r="AB15" i="26" s="1"/>
  <c r="AC15" i="26" s="1"/>
  <c r="AD15" i="26" s="1"/>
  <c r="B16" i="26"/>
  <c r="D16" i="26"/>
  <c r="E16" i="26" s="1"/>
  <c r="F16" i="26" s="1"/>
  <c r="G16" i="26" s="1"/>
  <c r="H16" i="26" s="1"/>
  <c r="I16" i="26" s="1"/>
  <c r="J16" i="26" s="1"/>
  <c r="K16" i="26" s="1"/>
  <c r="L16" i="26" s="1"/>
  <c r="M16" i="26" s="1"/>
  <c r="N16" i="26" s="1"/>
  <c r="O16" i="26" s="1"/>
  <c r="P16" i="26" s="1"/>
  <c r="R16" i="26"/>
  <c r="S16" i="26" s="1"/>
  <c r="T16" i="26" s="1"/>
  <c r="U16" i="26" s="1"/>
  <c r="V16" i="26" s="1"/>
  <c r="W16" i="26" s="1"/>
  <c r="X16" i="26" s="1"/>
  <c r="Y16" i="26" s="1"/>
  <c r="Z16" i="26" s="1"/>
  <c r="AA16" i="26" s="1"/>
  <c r="AB16" i="26" s="1"/>
  <c r="AC16" i="26" s="1"/>
  <c r="AD16" i="26" s="1"/>
  <c r="B17" i="26"/>
  <c r="D17" i="26"/>
  <c r="E17" i="26" s="1"/>
  <c r="F17" i="26" s="1"/>
  <c r="G17" i="26" s="1"/>
  <c r="H17" i="26" s="1"/>
  <c r="I17" i="26" s="1"/>
  <c r="J17" i="26" s="1"/>
  <c r="K17" i="26" s="1"/>
  <c r="L17" i="26" s="1"/>
  <c r="M17" i="26" s="1"/>
  <c r="N17" i="26" s="1"/>
  <c r="O17" i="26" s="1"/>
  <c r="P17" i="26" s="1"/>
  <c r="R17" i="26"/>
  <c r="S17" i="26" s="1"/>
  <c r="T17" i="26" s="1"/>
  <c r="U17" i="26" s="1"/>
  <c r="V17" i="26" s="1"/>
  <c r="W17" i="26" s="1"/>
  <c r="X17" i="26" s="1"/>
  <c r="Y17" i="26" s="1"/>
  <c r="Z17" i="26" s="1"/>
  <c r="AA17" i="26" s="1"/>
  <c r="AB17" i="26" s="1"/>
  <c r="AC17" i="26" s="1"/>
  <c r="AD17" i="26" s="1"/>
  <c r="B18" i="26"/>
  <c r="D18" i="26"/>
  <c r="E18" i="26" s="1"/>
  <c r="F18" i="26" s="1"/>
  <c r="G18" i="26" s="1"/>
  <c r="H18" i="26" s="1"/>
  <c r="I18" i="26" s="1"/>
  <c r="J18" i="26" s="1"/>
  <c r="K18" i="26" s="1"/>
  <c r="L18" i="26" s="1"/>
  <c r="M18" i="26" s="1"/>
  <c r="N18" i="26" s="1"/>
  <c r="O18" i="26" s="1"/>
  <c r="P18" i="26" s="1"/>
  <c r="R18" i="26"/>
  <c r="S18" i="26" s="1"/>
  <c r="T18" i="26" s="1"/>
  <c r="U18" i="26" s="1"/>
  <c r="V18" i="26" s="1"/>
  <c r="W18" i="26" s="1"/>
  <c r="X18" i="26" s="1"/>
  <c r="Y18" i="26" s="1"/>
  <c r="Z18" i="26" s="1"/>
  <c r="AA18" i="26" s="1"/>
  <c r="AB18" i="26" s="1"/>
  <c r="AC18" i="26" s="1"/>
  <c r="AD18" i="26" s="1"/>
  <c r="B19" i="26"/>
  <c r="D19" i="26"/>
  <c r="E19" i="26" s="1"/>
  <c r="F19" i="26" s="1"/>
  <c r="G19" i="26" s="1"/>
  <c r="H19" i="26" s="1"/>
  <c r="I19" i="26" s="1"/>
  <c r="J19" i="26" s="1"/>
  <c r="K19" i="26" s="1"/>
  <c r="L19" i="26" s="1"/>
  <c r="M19" i="26" s="1"/>
  <c r="N19" i="26" s="1"/>
  <c r="O19" i="26" s="1"/>
  <c r="P19" i="26" s="1"/>
  <c r="R19" i="26"/>
  <c r="S19" i="26" s="1"/>
  <c r="T19" i="26" s="1"/>
  <c r="U19" i="26" s="1"/>
  <c r="V19" i="26" s="1"/>
  <c r="W19" i="26" s="1"/>
  <c r="X19" i="26" s="1"/>
  <c r="Y19" i="26" s="1"/>
  <c r="Z19" i="26" s="1"/>
  <c r="AA19" i="26" s="1"/>
  <c r="AB19" i="26" s="1"/>
  <c r="AC19" i="26" s="1"/>
  <c r="AD19" i="26" s="1"/>
  <c r="B24" i="26"/>
  <c r="D24" i="26"/>
  <c r="E24" i="26" s="1"/>
  <c r="F24" i="26" s="1"/>
  <c r="G24" i="26" s="1"/>
  <c r="H24" i="26" s="1"/>
  <c r="I24" i="26" s="1"/>
  <c r="J24" i="26" s="1"/>
  <c r="K24" i="26" s="1"/>
  <c r="L24" i="26" s="1"/>
  <c r="M24" i="26" s="1"/>
  <c r="N24" i="26" s="1"/>
  <c r="O24" i="26" s="1"/>
  <c r="P24" i="26" s="1"/>
  <c r="B25" i="26"/>
  <c r="D25" i="26"/>
  <c r="E25" i="26" s="1"/>
  <c r="F25" i="26" s="1"/>
  <c r="G25" i="26" s="1"/>
  <c r="H25" i="26" s="1"/>
  <c r="I25" i="26" s="1"/>
  <c r="J25" i="26" s="1"/>
  <c r="K25" i="26" s="1"/>
  <c r="L25" i="26" s="1"/>
  <c r="M25" i="26" s="1"/>
  <c r="N25" i="26" s="1"/>
  <c r="O25" i="26" s="1"/>
  <c r="P25" i="26" s="1"/>
  <c r="B26" i="26"/>
  <c r="D26" i="26"/>
  <c r="E26" i="26" s="1"/>
  <c r="F26" i="26" s="1"/>
  <c r="G26" i="26" s="1"/>
  <c r="H26" i="26" s="1"/>
  <c r="I26" i="26" s="1"/>
  <c r="J26" i="26" s="1"/>
  <c r="K26" i="26" s="1"/>
  <c r="L26" i="26" s="1"/>
  <c r="M26" i="26" s="1"/>
  <c r="N26" i="26" s="1"/>
  <c r="O26" i="26" s="1"/>
  <c r="P26" i="26" s="1"/>
  <c r="B27" i="26"/>
  <c r="D27" i="26"/>
  <c r="E27" i="26" s="1"/>
  <c r="F27" i="26" s="1"/>
  <c r="G27" i="26" s="1"/>
  <c r="H27" i="26" s="1"/>
  <c r="I27" i="26" s="1"/>
  <c r="J27" i="26" s="1"/>
  <c r="K27" i="26" s="1"/>
  <c r="L27" i="26" s="1"/>
  <c r="M27" i="26" s="1"/>
  <c r="N27" i="26" s="1"/>
  <c r="O27" i="26" s="1"/>
  <c r="P27" i="26" s="1"/>
  <c r="B28" i="26"/>
  <c r="D28" i="26"/>
  <c r="E28" i="26" s="1"/>
  <c r="F28" i="26" s="1"/>
  <c r="G28" i="26" s="1"/>
  <c r="H28" i="26" s="1"/>
  <c r="I28" i="26" s="1"/>
  <c r="J28" i="26" s="1"/>
  <c r="K28" i="26" s="1"/>
  <c r="L28" i="26" s="1"/>
  <c r="M28" i="26" s="1"/>
  <c r="N28" i="26" s="1"/>
  <c r="O28" i="26" s="1"/>
  <c r="P28" i="26" s="1"/>
  <c r="B29" i="26"/>
  <c r="D29" i="26"/>
  <c r="E29" i="26" s="1"/>
  <c r="F29" i="26" s="1"/>
  <c r="G29" i="26" s="1"/>
  <c r="H29" i="26" s="1"/>
  <c r="I29" i="26" s="1"/>
  <c r="J29" i="26" s="1"/>
  <c r="K29" i="26" s="1"/>
  <c r="L29" i="26" s="1"/>
  <c r="M29" i="26" s="1"/>
  <c r="N29" i="26" s="1"/>
  <c r="O29" i="26" s="1"/>
  <c r="P29" i="26" s="1"/>
  <c r="B30" i="26"/>
  <c r="D30" i="26"/>
  <c r="E30" i="26" s="1"/>
  <c r="F30" i="26" s="1"/>
  <c r="G30" i="26" s="1"/>
  <c r="H30" i="26" s="1"/>
  <c r="I30" i="26" s="1"/>
  <c r="J30" i="26" s="1"/>
  <c r="K30" i="26" s="1"/>
  <c r="L30" i="26" s="1"/>
  <c r="M30" i="26" s="1"/>
  <c r="N30" i="26" s="1"/>
  <c r="O30" i="26" s="1"/>
  <c r="P30" i="26" s="1"/>
  <c r="B31" i="26"/>
  <c r="D31" i="26"/>
  <c r="E31" i="26" s="1"/>
  <c r="F31" i="26" s="1"/>
  <c r="G31" i="26" s="1"/>
  <c r="H31" i="26" s="1"/>
  <c r="I31" i="26" s="1"/>
  <c r="J31" i="26" s="1"/>
  <c r="K31" i="26" s="1"/>
  <c r="L31" i="26" s="1"/>
  <c r="M31" i="26" s="1"/>
  <c r="N31" i="26" s="1"/>
  <c r="O31" i="26" s="1"/>
  <c r="P31" i="26" s="1"/>
  <c r="B32" i="26"/>
  <c r="D32" i="26"/>
  <c r="E32" i="26" s="1"/>
  <c r="F32" i="26" s="1"/>
  <c r="G32" i="26" s="1"/>
  <c r="H32" i="26" s="1"/>
  <c r="I32" i="26" s="1"/>
  <c r="J32" i="26" s="1"/>
  <c r="K32" i="26" s="1"/>
  <c r="L32" i="26" s="1"/>
  <c r="M32" i="26" s="1"/>
  <c r="N32" i="26" s="1"/>
  <c r="O32" i="26" s="1"/>
  <c r="P32" i="26" s="1"/>
  <c r="B33" i="26"/>
  <c r="D33" i="26"/>
  <c r="E33" i="26" s="1"/>
  <c r="F33" i="26" s="1"/>
  <c r="G33" i="26" s="1"/>
  <c r="H33" i="26" s="1"/>
  <c r="I33" i="26" s="1"/>
  <c r="J33" i="26" s="1"/>
  <c r="K33" i="26" s="1"/>
  <c r="L33" i="26" s="1"/>
  <c r="M33" i="26" s="1"/>
  <c r="N33" i="26" s="1"/>
  <c r="O33" i="26" s="1"/>
  <c r="P33" i="26" s="1"/>
  <c r="B34" i="26"/>
  <c r="D34" i="26"/>
  <c r="E34" i="26" s="1"/>
  <c r="F34" i="26" s="1"/>
  <c r="G34" i="26" s="1"/>
  <c r="H34" i="26" s="1"/>
  <c r="I34" i="26" s="1"/>
  <c r="J34" i="26" s="1"/>
  <c r="K34" i="26" s="1"/>
  <c r="L34" i="26" s="1"/>
  <c r="M34" i="26" s="1"/>
  <c r="N34" i="26" s="1"/>
  <c r="O34" i="26" s="1"/>
  <c r="P34" i="26" s="1"/>
  <c r="B35" i="26"/>
  <c r="D35" i="26"/>
  <c r="E35" i="26" s="1"/>
  <c r="F35" i="26" s="1"/>
  <c r="G35" i="26" s="1"/>
  <c r="H35" i="26" s="1"/>
  <c r="I35" i="26" s="1"/>
  <c r="J35" i="26" s="1"/>
  <c r="K35" i="26" s="1"/>
  <c r="L35" i="26" s="1"/>
  <c r="M35" i="26" s="1"/>
  <c r="N35" i="26" s="1"/>
  <c r="O35" i="26" s="1"/>
  <c r="P35" i="26" s="1"/>
  <c r="B36" i="26"/>
  <c r="D36" i="26"/>
  <c r="E36" i="26" s="1"/>
  <c r="F36" i="26" s="1"/>
  <c r="G36" i="26" s="1"/>
  <c r="H36" i="26" s="1"/>
  <c r="I36" i="26" s="1"/>
  <c r="J36" i="26" s="1"/>
  <c r="K36" i="26" s="1"/>
  <c r="L36" i="26" s="1"/>
  <c r="M36" i="26" s="1"/>
  <c r="N36" i="26" s="1"/>
  <c r="O36" i="26" s="1"/>
  <c r="P36" i="26" s="1"/>
  <c r="B37" i="26"/>
  <c r="D37" i="26"/>
  <c r="E37" i="26" s="1"/>
  <c r="F37" i="26" s="1"/>
  <c r="G37" i="26" s="1"/>
  <c r="H37" i="26" s="1"/>
  <c r="I37" i="26" s="1"/>
  <c r="J37" i="26" s="1"/>
  <c r="K37" i="26" s="1"/>
  <c r="L37" i="26" s="1"/>
  <c r="M37" i="26" s="1"/>
  <c r="N37" i="26" s="1"/>
  <c r="O37" i="26" s="1"/>
  <c r="P37" i="26" s="1"/>
  <c r="B38" i="26"/>
  <c r="D38" i="26"/>
  <c r="E38" i="26" s="1"/>
  <c r="F38" i="26" s="1"/>
  <c r="G38" i="26" s="1"/>
  <c r="H38" i="26" s="1"/>
  <c r="I38" i="26" s="1"/>
  <c r="J38" i="26" s="1"/>
  <c r="K38" i="26" s="1"/>
  <c r="L38" i="26" s="1"/>
  <c r="M38" i="26" s="1"/>
  <c r="N38" i="26" s="1"/>
  <c r="O38" i="26" s="1"/>
  <c r="P38" i="26" s="1"/>
  <c r="A42" i="26"/>
  <c r="B46" i="26"/>
  <c r="D46" i="26"/>
  <c r="E46" i="26" s="1"/>
  <c r="F46" i="26" s="1"/>
  <c r="G46" i="26" s="1"/>
  <c r="H46" i="26" s="1"/>
  <c r="J46" i="26" s="1"/>
  <c r="K46" i="26" s="1"/>
  <c r="L46" i="26" s="1"/>
  <c r="M46" i="26" s="1"/>
  <c r="N46" i="26" s="1"/>
  <c r="P46" i="26" s="1"/>
  <c r="R46" i="26"/>
  <c r="B47" i="26"/>
  <c r="D47" i="26"/>
  <c r="E47" i="26" s="1"/>
  <c r="F47" i="26" s="1"/>
  <c r="G47" i="26" s="1"/>
  <c r="H47" i="26" s="1"/>
  <c r="J47" i="26" s="1"/>
  <c r="K47" i="26" s="1"/>
  <c r="L47" i="26" s="1"/>
  <c r="M47" i="26" s="1"/>
  <c r="N47" i="26" s="1"/>
  <c r="P47" i="26" s="1"/>
  <c r="R47" i="26"/>
  <c r="S47" i="26" s="1"/>
  <c r="T47" i="26" s="1"/>
  <c r="U47" i="26" s="1"/>
  <c r="V47" i="26" s="1"/>
  <c r="W47" i="26" s="1"/>
  <c r="X47" i="26" s="1"/>
  <c r="Y47" i="26" s="1"/>
  <c r="Z47" i="26" s="1"/>
  <c r="AA47" i="26" s="1"/>
  <c r="AB47" i="26" s="1"/>
  <c r="AC47" i="26" s="1"/>
  <c r="AD47" i="26" s="1"/>
  <c r="B48" i="26"/>
  <c r="D48" i="26"/>
  <c r="E48" i="26" s="1"/>
  <c r="F48" i="26" s="1"/>
  <c r="G48" i="26" s="1"/>
  <c r="H48" i="26" s="1"/>
  <c r="J48" i="26" s="1"/>
  <c r="K48" i="26" s="1"/>
  <c r="L48" i="26" s="1"/>
  <c r="M48" i="26" s="1"/>
  <c r="N48" i="26" s="1"/>
  <c r="P48" i="26" s="1"/>
  <c r="R48" i="26"/>
  <c r="S48" i="26" s="1"/>
  <c r="T48" i="26" s="1"/>
  <c r="U48" i="26" s="1"/>
  <c r="V48" i="26" s="1"/>
  <c r="W48" i="26" s="1"/>
  <c r="X48" i="26" s="1"/>
  <c r="Y48" i="26" s="1"/>
  <c r="Z48" i="26" s="1"/>
  <c r="AA48" i="26" s="1"/>
  <c r="AB48" i="26" s="1"/>
  <c r="AC48" i="26" s="1"/>
  <c r="AD48" i="26" s="1"/>
  <c r="B49" i="26"/>
  <c r="D49" i="26"/>
  <c r="E49" i="26" s="1"/>
  <c r="F49" i="26" s="1"/>
  <c r="G49" i="26" s="1"/>
  <c r="H49" i="26" s="1"/>
  <c r="J49" i="26" s="1"/>
  <c r="K49" i="26" s="1"/>
  <c r="L49" i="26" s="1"/>
  <c r="M49" i="26" s="1"/>
  <c r="N49" i="26" s="1"/>
  <c r="P49" i="26" s="1"/>
  <c r="R49" i="26"/>
  <c r="S49" i="26" s="1"/>
  <c r="T49" i="26" s="1"/>
  <c r="U49" i="26" s="1"/>
  <c r="V49" i="26" s="1"/>
  <c r="W49" i="26" s="1"/>
  <c r="X49" i="26" s="1"/>
  <c r="Y49" i="26" s="1"/>
  <c r="Z49" i="26" s="1"/>
  <c r="AA49" i="26" s="1"/>
  <c r="AB49" i="26" s="1"/>
  <c r="AC49" i="26" s="1"/>
  <c r="AD49" i="26" s="1"/>
  <c r="B50" i="26"/>
  <c r="D50" i="26"/>
  <c r="E50" i="26" s="1"/>
  <c r="F50" i="26" s="1"/>
  <c r="G50" i="26" s="1"/>
  <c r="H50" i="26" s="1"/>
  <c r="J50" i="26" s="1"/>
  <c r="K50" i="26" s="1"/>
  <c r="L50" i="26" s="1"/>
  <c r="M50" i="26" s="1"/>
  <c r="N50" i="26" s="1"/>
  <c r="P50" i="26" s="1"/>
  <c r="R50" i="26"/>
  <c r="S50" i="26" s="1"/>
  <c r="T50" i="26" s="1"/>
  <c r="U50" i="26" s="1"/>
  <c r="V50" i="26" s="1"/>
  <c r="W50" i="26" s="1"/>
  <c r="X50" i="26" s="1"/>
  <c r="Y50" i="26" s="1"/>
  <c r="Z50" i="26" s="1"/>
  <c r="AA50" i="26" s="1"/>
  <c r="AB50" i="26" s="1"/>
  <c r="AC50" i="26" s="1"/>
  <c r="AD50" i="26" s="1"/>
  <c r="B51" i="26"/>
  <c r="D51" i="26"/>
  <c r="E51" i="26" s="1"/>
  <c r="F51" i="26" s="1"/>
  <c r="G51" i="26" s="1"/>
  <c r="H51" i="26" s="1"/>
  <c r="J51" i="26" s="1"/>
  <c r="K51" i="26" s="1"/>
  <c r="L51" i="26" s="1"/>
  <c r="M51" i="26" s="1"/>
  <c r="N51" i="26" s="1"/>
  <c r="P51" i="26" s="1"/>
  <c r="R51" i="26"/>
  <c r="S51" i="26" s="1"/>
  <c r="T51" i="26" s="1"/>
  <c r="U51" i="26" s="1"/>
  <c r="V51" i="26" s="1"/>
  <c r="W51" i="26" s="1"/>
  <c r="X51" i="26" s="1"/>
  <c r="Y51" i="26" s="1"/>
  <c r="Z51" i="26" s="1"/>
  <c r="AA51" i="26" s="1"/>
  <c r="AB51" i="26" s="1"/>
  <c r="AC51" i="26" s="1"/>
  <c r="AD51" i="26" s="1"/>
  <c r="B52" i="26"/>
  <c r="D52" i="26"/>
  <c r="E52" i="26" s="1"/>
  <c r="F52" i="26" s="1"/>
  <c r="G52" i="26" s="1"/>
  <c r="H52" i="26" s="1"/>
  <c r="J52" i="26" s="1"/>
  <c r="K52" i="26" s="1"/>
  <c r="L52" i="26" s="1"/>
  <c r="M52" i="26" s="1"/>
  <c r="N52" i="26" s="1"/>
  <c r="P52" i="26" s="1"/>
  <c r="R52" i="26"/>
  <c r="S52" i="26" s="1"/>
  <c r="T52" i="26" s="1"/>
  <c r="U52" i="26" s="1"/>
  <c r="V52" i="26" s="1"/>
  <c r="W52" i="26" s="1"/>
  <c r="X52" i="26" s="1"/>
  <c r="Y52" i="26" s="1"/>
  <c r="Z52" i="26" s="1"/>
  <c r="AA52" i="26" s="1"/>
  <c r="AB52" i="26" s="1"/>
  <c r="AC52" i="26" s="1"/>
  <c r="AD52" i="26" s="1"/>
  <c r="B53" i="26"/>
  <c r="D53" i="26"/>
  <c r="E53" i="26" s="1"/>
  <c r="F53" i="26" s="1"/>
  <c r="G53" i="26" s="1"/>
  <c r="H53" i="26" s="1"/>
  <c r="J53" i="26" s="1"/>
  <c r="K53" i="26" s="1"/>
  <c r="L53" i="26" s="1"/>
  <c r="M53" i="26" s="1"/>
  <c r="N53" i="26" s="1"/>
  <c r="P53" i="26" s="1"/>
  <c r="R53" i="26"/>
  <c r="S53" i="26" s="1"/>
  <c r="T53" i="26" s="1"/>
  <c r="U53" i="26" s="1"/>
  <c r="V53" i="26" s="1"/>
  <c r="W53" i="26" s="1"/>
  <c r="X53" i="26" s="1"/>
  <c r="Y53" i="26" s="1"/>
  <c r="Z53" i="26" s="1"/>
  <c r="AA53" i="26" s="1"/>
  <c r="AB53" i="26" s="1"/>
  <c r="AC53" i="26" s="1"/>
  <c r="AD53" i="26" s="1"/>
  <c r="B54" i="26"/>
  <c r="D54" i="26"/>
  <c r="E54" i="26" s="1"/>
  <c r="F54" i="26" s="1"/>
  <c r="G54" i="26" s="1"/>
  <c r="H54" i="26" s="1"/>
  <c r="J54" i="26" s="1"/>
  <c r="K54" i="26" s="1"/>
  <c r="L54" i="26" s="1"/>
  <c r="M54" i="26" s="1"/>
  <c r="N54" i="26" s="1"/>
  <c r="P54" i="26" s="1"/>
  <c r="R54" i="26"/>
  <c r="S54" i="26" s="1"/>
  <c r="T54" i="26" s="1"/>
  <c r="U54" i="26" s="1"/>
  <c r="V54" i="26" s="1"/>
  <c r="W54" i="26" s="1"/>
  <c r="X54" i="26" s="1"/>
  <c r="Y54" i="26" s="1"/>
  <c r="Z54" i="26" s="1"/>
  <c r="AA54" i="26" s="1"/>
  <c r="AB54" i="26" s="1"/>
  <c r="AC54" i="26" s="1"/>
  <c r="AD54" i="26" s="1"/>
  <c r="B55" i="26"/>
  <c r="D55" i="26"/>
  <c r="E55" i="26" s="1"/>
  <c r="F55" i="26" s="1"/>
  <c r="G55" i="26" s="1"/>
  <c r="H55" i="26" s="1"/>
  <c r="J55" i="26" s="1"/>
  <c r="K55" i="26" s="1"/>
  <c r="L55" i="26" s="1"/>
  <c r="M55" i="26" s="1"/>
  <c r="N55" i="26" s="1"/>
  <c r="P55" i="26" s="1"/>
  <c r="R55" i="26"/>
  <c r="S55" i="26" s="1"/>
  <c r="T55" i="26" s="1"/>
  <c r="U55" i="26" s="1"/>
  <c r="V55" i="26" s="1"/>
  <c r="W55" i="26" s="1"/>
  <c r="X55" i="26" s="1"/>
  <c r="Y55" i="26" s="1"/>
  <c r="Z55" i="26" s="1"/>
  <c r="AA55" i="26" s="1"/>
  <c r="AB55" i="26" s="1"/>
  <c r="AC55" i="26" s="1"/>
  <c r="AD55" i="26" s="1"/>
  <c r="B56" i="26"/>
  <c r="D56" i="26"/>
  <c r="E56" i="26" s="1"/>
  <c r="F56" i="26" s="1"/>
  <c r="G56" i="26" s="1"/>
  <c r="H56" i="26" s="1"/>
  <c r="J56" i="26" s="1"/>
  <c r="K56" i="26" s="1"/>
  <c r="L56" i="26" s="1"/>
  <c r="M56" i="26" s="1"/>
  <c r="N56" i="26" s="1"/>
  <c r="P56" i="26" s="1"/>
  <c r="R56" i="26"/>
  <c r="S56" i="26" s="1"/>
  <c r="T56" i="26" s="1"/>
  <c r="U56" i="26" s="1"/>
  <c r="V56" i="26" s="1"/>
  <c r="W56" i="26" s="1"/>
  <c r="X56" i="26" s="1"/>
  <c r="Y56" i="26" s="1"/>
  <c r="Z56" i="26" s="1"/>
  <c r="AA56" i="26" s="1"/>
  <c r="AB56" i="26" s="1"/>
  <c r="AC56" i="26" s="1"/>
  <c r="AD56" i="26" s="1"/>
  <c r="B57" i="26"/>
  <c r="D57" i="26"/>
  <c r="E57" i="26" s="1"/>
  <c r="F57" i="26" s="1"/>
  <c r="G57" i="26" s="1"/>
  <c r="H57" i="26" s="1"/>
  <c r="J57" i="26" s="1"/>
  <c r="K57" i="26" s="1"/>
  <c r="L57" i="26" s="1"/>
  <c r="M57" i="26" s="1"/>
  <c r="N57" i="26" s="1"/>
  <c r="P57" i="26" s="1"/>
  <c r="R57" i="26"/>
  <c r="S57" i="26" s="1"/>
  <c r="T57" i="26" s="1"/>
  <c r="U57" i="26" s="1"/>
  <c r="V57" i="26" s="1"/>
  <c r="W57" i="26" s="1"/>
  <c r="X57" i="26" s="1"/>
  <c r="Y57" i="26" s="1"/>
  <c r="Z57" i="26" s="1"/>
  <c r="AA57" i="26" s="1"/>
  <c r="AB57" i="26" s="1"/>
  <c r="AC57" i="26" s="1"/>
  <c r="AD57" i="26" s="1"/>
  <c r="B58" i="26"/>
  <c r="D58" i="26"/>
  <c r="E58" i="26" s="1"/>
  <c r="F58" i="26" s="1"/>
  <c r="G58" i="26" s="1"/>
  <c r="H58" i="26" s="1"/>
  <c r="J58" i="26" s="1"/>
  <c r="K58" i="26" s="1"/>
  <c r="L58" i="26" s="1"/>
  <c r="M58" i="26" s="1"/>
  <c r="N58" i="26" s="1"/>
  <c r="P58" i="26" s="1"/>
  <c r="R58" i="26"/>
  <c r="S58" i="26" s="1"/>
  <c r="T58" i="26" s="1"/>
  <c r="U58" i="26" s="1"/>
  <c r="V58" i="26" s="1"/>
  <c r="W58" i="26" s="1"/>
  <c r="X58" i="26" s="1"/>
  <c r="Y58" i="26" s="1"/>
  <c r="Z58" i="26" s="1"/>
  <c r="AA58" i="26" s="1"/>
  <c r="AB58" i="26" s="1"/>
  <c r="AC58" i="26" s="1"/>
  <c r="AD58" i="26" s="1"/>
  <c r="B59" i="26"/>
  <c r="D59" i="26"/>
  <c r="E59" i="26" s="1"/>
  <c r="F59" i="26" s="1"/>
  <c r="G59" i="26" s="1"/>
  <c r="H59" i="26" s="1"/>
  <c r="J59" i="26" s="1"/>
  <c r="K59" i="26" s="1"/>
  <c r="L59" i="26" s="1"/>
  <c r="M59" i="26" s="1"/>
  <c r="N59" i="26" s="1"/>
  <c r="P59" i="26" s="1"/>
  <c r="R59" i="26"/>
  <c r="S59" i="26" s="1"/>
  <c r="T59" i="26" s="1"/>
  <c r="U59" i="26" s="1"/>
  <c r="V59" i="26" s="1"/>
  <c r="W59" i="26" s="1"/>
  <c r="X59" i="26" s="1"/>
  <c r="Y59" i="26" s="1"/>
  <c r="Z59" i="26" s="1"/>
  <c r="AA59" i="26" s="1"/>
  <c r="AB59" i="26" s="1"/>
  <c r="AC59" i="26" s="1"/>
  <c r="AD59" i="26" s="1"/>
  <c r="B60" i="26"/>
  <c r="D60" i="26"/>
  <c r="E60" i="26" s="1"/>
  <c r="F60" i="26" s="1"/>
  <c r="G60" i="26" s="1"/>
  <c r="H60" i="26" s="1"/>
  <c r="J60" i="26" s="1"/>
  <c r="K60" i="26" s="1"/>
  <c r="L60" i="26" s="1"/>
  <c r="M60" i="26" s="1"/>
  <c r="N60" i="26" s="1"/>
  <c r="P60" i="26" s="1"/>
  <c r="R60" i="26"/>
  <c r="S60" i="26" s="1"/>
  <c r="T60" i="26" s="1"/>
  <c r="U60" i="26" s="1"/>
  <c r="V60" i="26" s="1"/>
  <c r="W60" i="26" s="1"/>
  <c r="X60" i="26" s="1"/>
  <c r="Y60" i="26" s="1"/>
  <c r="Z60" i="26" s="1"/>
  <c r="AA60" i="26" s="1"/>
  <c r="AB60" i="26" s="1"/>
  <c r="AC60" i="26" s="1"/>
  <c r="AD60" i="26" s="1"/>
  <c r="B65" i="26"/>
  <c r="D65" i="26"/>
  <c r="E65" i="26" s="1"/>
  <c r="F65" i="26" s="1"/>
  <c r="G65" i="26" s="1"/>
  <c r="H65" i="26" s="1"/>
  <c r="J65" i="26" s="1"/>
  <c r="K65" i="26" s="1"/>
  <c r="L65" i="26" s="1"/>
  <c r="M65" i="26" s="1"/>
  <c r="N65" i="26" s="1"/>
  <c r="R65" i="26"/>
  <c r="S65" i="26" s="1"/>
  <c r="T65" i="26" s="1"/>
  <c r="U65" i="26" s="1"/>
  <c r="V65" i="26" s="1"/>
  <c r="X65" i="26" s="1"/>
  <c r="Y65" i="26" s="1"/>
  <c r="Z65" i="26" s="1"/>
  <c r="B66" i="26"/>
  <c r="D66" i="26"/>
  <c r="E66" i="26" s="1"/>
  <c r="F66" i="26" s="1"/>
  <c r="G66" i="26" s="1"/>
  <c r="H66" i="26" s="1"/>
  <c r="J66" i="26" s="1"/>
  <c r="K66" i="26" s="1"/>
  <c r="R66" i="26"/>
  <c r="S66" i="26" s="1"/>
  <c r="T66" i="26" s="1"/>
  <c r="U66" i="26" s="1"/>
  <c r="V66" i="26" s="1"/>
  <c r="X66" i="26" s="1"/>
  <c r="Y66" i="26" s="1"/>
  <c r="Z66" i="26" s="1"/>
  <c r="AA66" i="26" s="1"/>
  <c r="AB66" i="26" s="1"/>
  <c r="B67" i="26"/>
  <c r="D67" i="26"/>
  <c r="E67" i="26" s="1"/>
  <c r="F67" i="26" s="1"/>
  <c r="G67" i="26" s="1"/>
  <c r="H67" i="26" s="1"/>
  <c r="J67" i="26" s="1"/>
  <c r="K67" i="26" s="1"/>
  <c r="L67" i="26" s="1"/>
  <c r="M67" i="26" s="1"/>
  <c r="N67" i="26" s="1"/>
  <c r="R67" i="26"/>
  <c r="S67" i="26" s="1"/>
  <c r="T67" i="26" s="1"/>
  <c r="U67" i="26" s="1"/>
  <c r="V67" i="26" s="1"/>
  <c r="X67" i="26" s="1"/>
  <c r="Y67" i="26" s="1"/>
  <c r="Z67" i="26" s="1"/>
  <c r="AA67" i="26" s="1"/>
  <c r="AB67" i="26" s="1"/>
  <c r="B68" i="26"/>
  <c r="D68" i="26"/>
  <c r="E68" i="26" s="1"/>
  <c r="F68" i="26" s="1"/>
  <c r="G68" i="26" s="1"/>
  <c r="H68" i="26" s="1"/>
  <c r="J68" i="26" s="1"/>
  <c r="K68" i="26" s="1"/>
  <c r="L68" i="26" s="1"/>
  <c r="M68" i="26" s="1"/>
  <c r="N68" i="26" s="1"/>
  <c r="R68" i="26"/>
  <c r="S68" i="26" s="1"/>
  <c r="T68" i="26" s="1"/>
  <c r="U68" i="26" s="1"/>
  <c r="V68" i="26" s="1"/>
  <c r="X68" i="26" s="1"/>
  <c r="Y68" i="26" s="1"/>
  <c r="Z68" i="26" s="1"/>
  <c r="AA68" i="26" s="1"/>
  <c r="AB68" i="26" s="1"/>
  <c r="B69" i="26"/>
  <c r="D69" i="26"/>
  <c r="E69" i="26" s="1"/>
  <c r="F69" i="26" s="1"/>
  <c r="G69" i="26" s="1"/>
  <c r="H69" i="26" s="1"/>
  <c r="J69" i="26" s="1"/>
  <c r="K69" i="26" s="1"/>
  <c r="L69" i="26" s="1"/>
  <c r="M69" i="26" s="1"/>
  <c r="N69" i="26" s="1"/>
  <c r="R69" i="26"/>
  <c r="S69" i="26" s="1"/>
  <c r="T69" i="26" s="1"/>
  <c r="U69" i="26" s="1"/>
  <c r="V69" i="26" s="1"/>
  <c r="X69" i="26" s="1"/>
  <c r="Y69" i="26" s="1"/>
  <c r="Z69" i="26" s="1"/>
  <c r="AA69" i="26" s="1"/>
  <c r="AB69" i="26" s="1"/>
  <c r="B70" i="26"/>
  <c r="D70" i="26"/>
  <c r="E70" i="26" s="1"/>
  <c r="F70" i="26" s="1"/>
  <c r="G70" i="26" s="1"/>
  <c r="H70" i="26" s="1"/>
  <c r="J70" i="26" s="1"/>
  <c r="K70" i="26" s="1"/>
  <c r="L70" i="26" s="1"/>
  <c r="M70" i="26" s="1"/>
  <c r="N70" i="26" s="1"/>
  <c r="R70" i="26"/>
  <c r="S70" i="26" s="1"/>
  <c r="T70" i="26" s="1"/>
  <c r="U70" i="26" s="1"/>
  <c r="V70" i="26" s="1"/>
  <c r="X70" i="26" s="1"/>
  <c r="Y70" i="26" s="1"/>
  <c r="Z70" i="26" s="1"/>
  <c r="AA70" i="26" s="1"/>
  <c r="AB70" i="26" s="1"/>
  <c r="B71" i="26"/>
  <c r="D71" i="26"/>
  <c r="E71" i="26" s="1"/>
  <c r="F71" i="26" s="1"/>
  <c r="G71" i="26" s="1"/>
  <c r="H71" i="26" s="1"/>
  <c r="J71" i="26" s="1"/>
  <c r="K71" i="26" s="1"/>
  <c r="L71" i="26" s="1"/>
  <c r="M71" i="26" s="1"/>
  <c r="N71" i="26" s="1"/>
  <c r="R71" i="26"/>
  <c r="S71" i="26" s="1"/>
  <c r="T71" i="26" s="1"/>
  <c r="U71" i="26" s="1"/>
  <c r="V71" i="26" s="1"/>
  <c r="X71" i="26" s="1"/>
  <c r="Y71" i="26" s="1"/>
  <c r="Z71" i="26" s="1"/>
  <c r="AA71" i="26" s="1"/>
  <c r="AB71" i="26" s="1"/>
  <c r="B72" i="26"/>
  <c r="D72" i="26"/>
  <c r="E72" i="26" s="1"/>
  <c r="F72" i="26" s="1"/>
  <c r="G72" i="26" s="1"/>
  <c r="H72" i="26" s="1"/>
  <c r="J72" i="26" s="1"/>
  <c r="K72" i="26" s="1"/>
  <c r="L72" i="26" s="1"/>
  <c r="M72" i="26" s="1"/>
  <c r="N72" i="26" s="1"/>
  <c r="R72" i="26"/>
  <c r="S72" i="26" s="1"/>
  <c r="T72" i="26" s="1"/>
  <c r="U72" i="26" s="1"/>
  <c r="V72" i="26" s="1"/>
  <c r="X72" i="26" s="1"/>
  <c r="Y72" i="26" s="1"/>
  <c r="Z72" i="26" s="1"/>
  <c r="AA72" i="26" s="1"/>
  <c r="AB72" i="26" s="1"/>
  <c r="B73" i="26"/>
  <c r="D73" i="26"/>
  <c r="E73" i="26" s="1"/>
  <c r="F73" i="26" s="1"/>
  <c r="G73" i="26" s="1"/>
  <c r="H73" i="26" s="1"/>
  <c r="J73" i="26" s="1"/>
  <c r="K73" i="26" s="1"/>
  <c r="L73" i="26" s="1"/>
  <c r="M73" i="26" s="1"/>
  <c r="N73" i="26" s="1"/>
  <c r="R73" i="26"/>
  <c r="S73" i="26" s="1"/>
  <c r="T73" i="26" s="1"/>
  <c r="U73" i="26" s="1"/>
  <c r="V73" i="26" s="1"/>
  <c r="X73" i="26" s="1"/>
  <c r="Y73" i="26" s="1"/>
  <c r="Z73" i="26" s="1"/>
  <c r="AA73" i="26" s="1"/>
  <c r="AB73" i="26" s="1"/>
  <c r="B74" i="26"/>
  <c r="D74" i="26"/>
  <c r="E74" i="26" s="1"/>
  <c r="F74" i="26" s="1"/>
  <c r="G74" i="26" s="1"/>
  <c r="H74" i="26" s="1"/>
  <c r="J74" i="26" s="1"/>
  <c r="K74" i="26" s="1"/>
  <c r="L74" i="26" s="1"/>
  <c r="M74" i="26" s="1"/>
  <c r="N74" i="26" s="1"/>
  <c r="R74" i="26"/>
  <c r="S74" i="26" s="1"/>
  <c r="T74" i="26" s="1"/>
  <c r="U74" i="26" s="1"/>
  <c r="V74" i="26" s="1"/>
  <c r="X74" i="26" s="1"/>
  <c r="Y74" i="26" s="1"/>
  <c r="Z74" i="26" s="1"/>
  <c r="AA74" i="26" s="1"/>
  <c r="AB74" i="26" s="1"/>
  <c r="B75" i="26"/>
  <c r="D75" i="26"/>
  <c r="E75" i="26" s="1"/>
  <c r="F75" i="26" s="1"/>
  <c r="G75" i="26" s="1"/>
  <c r="H75" i="26" s="1"/>
  <c r="J75" i="26" s="1"/>
  <c r="K75" i="26" s="1"/>
  <c r="L75" i="26" s="1"/>
  <c r="M75" i="26" s="1"/>
  <c r="N75" i="26" s="1"/>
  <c r="R75" i="26"/>
  <c r="S75" i="26" s="1"/>
  <c r="T75" i="26" s="1"/>
  <c r="U75" i="26" s="1"/>
  <c r="V75" i="26" s="1"/>
  <c r="X75" i="26" s="1"/>
  <c r="Y75" i="26" s="1"/>
  <c r="Z75" i="26" s="1"/>
  <c r="AA75" i="26" s="1"/>
  <c r="AB75" i="26" s="1"/>
  <c r="B76" i="26"/>
  <c r="D76" i="26"/>
  <c r="E76" i="26" s="1"/>
  <c r="F76" i="26" s="1"/>
  <c r="G76" i="26" s="1"/>
  <c r="H76" i="26" s="1"/>
  <c r="J76" i="26" s="1"/>
  <c r="K76" i="26" s="1"/>
  <c r="L76" i="26" s="1"/>
  <c r="M76" i="26" s="1"/>
  <c r="N76" i="26" s="1"/>
  <c r="R76" i="26"/>
  <c r="S76" i="26" s="1"/>
  <c r="T76" i="26" s="1"/>
  <c r="U76" i="26" s="1"/>
  <c r="V76" i="26" s="1"/>
  <c r="X76" i="26" s="1"/>
  <c r="Y76" i="26" s="1"/>
  <c r="Z76" i="26" s="1"/>
  <c r="AA76" i="26" s="1"/>
  <c r="AB76" i="26" s="1"/>
  <c r="B77" i="26"/>
  <c r="D77" i="26"/>
  <c r="E77" i="26" s="1"/>
  <c r="F77" i="26" s="1"/>
  <c r="G77" i="26" s="1"/>
  <c r="H77" i="26" s="1"/>
  <c r="J77" i="26" s="1"/>
  <c r="K77" i="26" s="1"/>
  <c r="L77" i="26" s="1"/>
  <c r="M77" i="26" s="1"/>
  <c r="N77" i="26" s="1"/>
  <c r="R77" i="26"/>
  <c r="S77" i="26" s="1"/>
  <c r="T77" i="26" s="1"/>
  <c r="U77" i="26" s="1"/>
  <c r="V77" i="26" s="1"/>
  <c r="X77" i="26" s="1"/>
  <c r="Y77" i="26" s="1"/>
  <c r="Z77" i="26" s="1"/>
  <c r="AA77" i="26" s="1"/>
  <c r="AB77" i="26" s="1"/>
  <c r="B78" i="26"/>
  <c r="D78" i="26"/>
  <c r="E78" i="26" s="1"/>
  <c r="F78" i="26" s="1"/>
  <c r="G78" i="26" s="1"/>
  <c r="H78" i="26" s="1"/>
  <c r="J78" i="26" s="1"/>
  <c r="K78" i="26" s="1"/>
  <c r="L78" i="26" s="1"/>
  <c r="M78" i="26" s="1"/>
  <c r="N78" i="26" s="1"/>
  <c r="R78" i="26"/>
  <c r="S78" i="26" s="1"/>
  <c r="T78" i="26" s="1"/>
  <c r="U78" i="26" s="1"/>
  <c r="V78" i="26" s="1"/>
  <c r="X78" i="26" s="1"/>
  <c r="Y78" i="26" s="1"/>
  <c r="Z78" i="26" s="1"/>
  <c r="AA78" i="26" s="1"/>
  <c r="AB78" i="26" s="1"/>
  <c r="B79" i="26"/>
  <c r="D79" i="26"/>
  <c r="E79" i="26" s="1"/>
  <c r="F79" i="26" s="1"/>
  <c r="G79" i="26" s="1"/>
  <c r="H79" i="26" s="1"/>
  <c r="J79" i="26" s="1"/>
  <c r="K79" i="26" s="1"/>
  <c r="L79" i="26" s="1"/>
  <c r="M79" i="26" s="1"/>
  <c r="N79" i="26" s="1"/>
  <c r="R79" i="26"/>
  <c r="S79" i="26" s="1"/>
  <c r="T79" i="26" s="1"/>
  <c r="U79" i="26" s="1"/>
  <c r="V79" i="26" s="1"/>
  <c r="X79" i="26" s="1"/>
  <c r="Y79" i="26" s="1"/>
  <c r="Z79" i="26" s="1"/>
  <c r="AA79" i="26" s="1"/>
  <c r="AB79" i="26" s="1"/>
  <c r="N9" i="23"/>
  <c r="N10" i="23"/>
  <c r="N11" i="23"/>
  <c r="N12" i="23"/>
  <c r="N13" i="23"/>
  <c r="N14" i="23"/>
  <c r="N15" i="23"/>
  <c r="N16" i="23"/>
  <c r="N17" i="23"/>
  <c r="N18" i="23"/>
  <c r="N19" i="23"/>
  <c r="C23" i="23"/>
  <c r="E23" i="25" s="1"/>
  <c r="A30" i="23"/>
  <c r="B30" i="23"/>
  <c r="B90" i="26" s="1"/>
  <c r="A31" i="23"/>
  <c r="B31" i="23"/>
  <c r="B91" i="26" s="1"/>
  <c r="A32" i="23"/>
  <c r="B32" i="23"/>
  <c r="B92" i="26" s="1"/>
  <c r="A33" i="23"/>
  <c r="B33" i="23"/>
  <c r="B93" i="26" s="1"/>
  <c r="A34" i="23"/>
  <c r="B34" i="23"/>
  <c r="B94" i="26" s="1"/>
  <c r="A35" i="23"/>
  <c r="B35" i="23"/>
  <c r="B95" i="26" s="1"/>
  <c r="A36" i="23"/>
  <c r="B36" i="23"/>
  <c r="B96" i="26" s="1"/>
  <c r="A37" i="23"/>
  <c r="B37" i="23"/>
  <c r="B97" i="26" s="1"/>
  <c r="A38" i="23"/>
  <c r="B38" i="23"/>
  <c r="B98" i="26" s="1"/>
  <c r="A39" i="23"/>
  <c r="B39" i="23"/>
  <c r="B99" i="26" s="1"/>
  <c r="A40" i="23"/>
  <c r="B40" i="23"/>
  <c r="B100" i="26" s="1"/>
  <c r="A41" i="23"/>
  <c r="B41" i="23"/>
  <c r="B101" i="26" s="1"/>
  <c r="A42" i="23"/>
  <c r="B42" i="23"/>
  <c r="B102" i="26" s="1"/>
  <c r="A43" i="23"/>
  <c r="B43" i="23"/>
  <c r="B103" i="26" s="1"/>
  <c r="A44" i="23"/>
  <c r="B44" i="23"/>
  <c r="B104" i="26" s="1"/>
  <c r="C14" i="27"/>
  <c r="C15" i="27"/>
  <c r="C16" i="27"/>
  <c r="C17" i="27"/>
  <c r="C18" i="27"/>
  <c r="C19" i="27"/>
  <c r="C20" i="27"/>
  <c r="C21" i="27"/>
  <c r="C22" i="27"/>
  <c r="C23" i="27"/>
  <c r="B24" i="27"/>
  <c r="H49" i="31"/>
  <c r="H50" i="31" s="1"/>
  <c r="P10" i="23" s="1"/>
  <c r="P49" i="31" l="1"/>
  <c r="P50" i="31" s="1"/>
  <c r="P18" i="23" s="1"/>
  <c r="K49" i="31"/>
  <c r="K50" i="31" s="1"/>
  <c r="P13" i="23" s="1"/>
  <c r="N9" i="31"/>
  <c r="N10" i="31"/>
  <c r="F9" i="31"/>
  <c r="F10" i="31"/>
  <c r="L9" i="31"/>
  <c r="L10" i="31"/>
  <c r="D10" i="31"/>
  <c r="D9" i="31"/>
  <c r="K9" i="31"/>
  <c r="K10" i="31"/>
  <c r="C10" i="31"/>
  <c r="C9" i="31"/>
  <c r="M10" i="31"/>
  <c r="M9" i="31"/>
  <c r="J9" i="31"/>
  <c r="J10" i="31"/>
  <c r="Q10" i="31"/>
  <c r="Q9" i="31"/>
  <c r="I10" i="31"/>
  <c r="I9" i="31"/>
  <c r="P10" i="31"/>
  <c r="P9" i="31"/>
  <c r="H10" i="31"/>
  <c r="H9" i="31"/>
  <c r="E10" i="31"/>
  <c r="E9" i="31"/>
  <c r="O9" i="31"/>
  <c r="O10" i="31"/>
  <c r="G9" i="31"/>
  <c r="G10" i="31"/>
  <c r="M49" i="31"/>
  <c r="M50" i="31" s="1"/>
  <c r="P15" i="23" s="1"/>
  <c r="Q49" i="31"/>
  <c r="Q50" i="31" s="1"/>
  <c r="P19" i="23" s="1"/>
  <c r="N15" i="31"/>
  <c r="D49" i="31"/>
  <c r="D50" i="31" s="1"/>
  <c r="P6" i="23" s="1"/>
  <c r="N49" i="31"/>
  <c r="N50" i="31" s="1"/>
  <c r="P16" i="23" s="1"/>
  <c r="H41" i="31"/>
  <c r="H43" i="31" s="1"/>
  <c r="O10" i="23" s="1"/>
  <c r="AC10" i="23" s="1"/>
  <c r="N14" i="31"/>
  <c r="P14" i="31"/>
  <c r="E10" i="6"/>
  <c r="L14" i="31"/>
  <c r="I9" i="6"/>
  <c r="L16" i="31"/>
  <c r="I14" i="31"/>
  <c r="O14" i="31"/>
  <c r="K14" i="31"/>
  <c r="E14" i="31"/>
  <c r="D14" i="31"/>
  <c r="L49" i="31"/>
  <c r="L50" i="31" s="1"/>
  <c r="P14" i="23" s="1"/>
  <c r="M14" i="31"/>
  <c r="M8" i="31"/>
  <c r="Q25" i="31"/>
  <c r="P12" i="31"/>
  <c r="P29" i="31"/>
  <c r="S5" i="26"/>
  <c r="E49" i="31"/>
  <c r="E50" i="31" s="1"/>
  <c r="P7" i="23" s="1"/>
  <c r="C24" i="27"/>
  <c r="O49" i="31"/>
  <c r="O50" i="31" s="1"/>
  <c r="P17" i="23" s="1"/>
  <c r="G49" i="31"/>
  <c r="G50" i="31" s="1"/>
  <c r="P9" i="23" s="1"/>
  <c r="N41" i="31"/>
  <c r="K41" i="31"/>
  <c r="K43" i="31" s="1"/>
  <c r="O13" i="23" s="1"/>
  <c r="AC13" i="23" s="1"/>
  <c r="J41" i="31"/>
  <c r="J43" i="31" s="1"/>
  <c r="O12" i="23" s="1"/>
  <c r="P41" i="31"/>
  <c r="P43" i="31" s="1"/>
  <c r="O18" i="23" s="1"/>
  <c r="M14" i="24"/>
  <c r="E5" i="26"/>
  <c r="L66" i="26"/>
  <c r="M66" i="26" s="1"/>
  <c r="N66" i="26" s="1"/>
  <c r="Q11" i="31"/>
  <c r="I49" i="31"/>
  <c r="I50" i="31" s="1"/>
  <c r="P11" i="23" s="1"/>
  <c r="I16" i="31"/>
  <c r="Q14" i="31"/>
  <c r="G14" i="31"/>
  <c r="C52" i="24"/>
  <c r="M41" i="31"/>
  <c r="D41" i="31"/>
  <c r="G25" i="31"/>
  <c r="I13" i="31"/>
  <c r="I41" i="31"/>
  <c r="AA65" i="26"/>
  <c r="AB65" i="26" s="1"/>
  <c r="O41" i="31"/>
  <c r="G41" i="31"/>
  <c r="G43" i="31" s="1"/>
  <c r="O9" i="23" s="1"/>
  <c r="F29" i="31"/>
  <c r="F41" i="31"/>
  <c r="E41" i="31"/>
  <c r="E24" i="31"/>
  <c r="K15" i="31"/>
  <c r="L41" i="31"/>
  <c r="L43" i="31" s="1"/>
  <c r="O14" i="23" s="1"/>
  <c r="Q41" i="31"/>
  <c r="Q13" i="31"/>
  <c r="M16" i="31"/>
  <c r="K13" i="31"/>
  <c r="J14" i="31"/>
  <c r="K27" i="31"/>
  <c r="N16" i="31"/>
  <c r="H14" i="31"/>
  <c r="G8" i="31"/>
  <c r="D13" i="31"/>
  <c r="E13" i="31"/>
  <c r="K16" i="31"/>
  <c r="L13" i="31"/>
  <c r="F13" i="31"/>
  <c r="M13" i="31"/>
  <c r="Q16" i="31"/>
  <c r="N13" i="31"/>
  <c r="P13" i="31"/>
  <c r="D27" i="31"/>
  <c r="M27" i="31"/>
  <c r="D16" i="31"/>
  <c r="E16" i="31"/>
  <c r="P16" i="31"/>
  <c r="N21" i="31"/>
  <c r="I29" i="31"/>
  <c r="H29" i="31"/>
  <c r="G29" i="31"/>
  <c r="N25" i="31"/>
  <c r="M29" i="31"/>
  <c r="L25" i="31"/>
  <c r="G24" i="31"/>
  <c r="K29" i="31"/>
  <c r="D29" i="31"/>
  <c r="L29" i="31"/>
  <c r="O29" i="31"/>
  <c r="E27" i="31"/>
  <c r="O16" i="31"/>
  <c r="E29" i="31"/>
  <c r="Q29" i="31"/>
  <c r="G23" i="31"/>
  <c r="H16" i="31"/>
  <c r="M22" i="31"/>
  <c r="L22" i="31"/>
  <c r="N22" i="31"/>
  <c r="O22" i="31"/>
  <c r="K22" i="31"/>
  <c r="D22" i="31"/>
  <c r="P22" i="31"/>
  <c r="I22" i="31"/>
  <c r="H22" i="31"/>
  <c r="E22" i="31"/>
  <c r="Q22" i="31"/>
  <c r="G22" i="31"/>
  <c r="P11" i="31"/>
  <c r="P25" i="31"/>
  <c r="O11" i="31"/>
  <c r="L23" i="31"/>
  <c r="E9" i="6"/>
  <c r="D11" i="31"/>
  <c r="M23" i="31"/>
  <c r="L11" i="31"/>
  <c r="K25" i="31"/>
  <c r="I23" i="31"/>
  <c r="I11" i="31"/>
  <c r="N23" i="31"/>
  <c r="E21" i="31"/>
  <c r="H11" i="31"/>
  <c r="K11" i="31"/>
  <c r="E11" i="31"/>
  <c r="H23" i="31"/>
  <c r="M21" i="31"/>
  <c r="H25" i="31"/>
  <c r="G16" i="31"/>
  <c r="O13" i="31"/>
  <c r="G11" i="31"/>
  <c r="E25" i="31"/>
  <c r="M11" i="31"/>
  <c r="P23" i="31"/>
  <c r="I25" i="31"/>
  <c r="I21" i="31"/>
  <c r="O25" i="31"/>
  <c r="H13" i="31"/>
  <c r="E23" i="31"/>
  <c r="N11" i="31"/>
  <c r="M25" i="31"/>
  <c r="D25" i="31"/>
  <c r="K23" i="31"/>
  <c r="G21" i="31"/>
  <c r="G13" i="31"/>
  <c r="O23" i="31"/>
  <c r="G26" i="31"/>
  <c r="H26" i="31"/>
  <c r="L26" i="31"/>
  <c r="N28" i="31"/>
  <c r="D28" i="31"/>
  <c r="O28" i="31"/>
  <c r="I28" i="31"/>
  <c r="Q28" i="31"/>
  <c r="M28" i="31"/>
  <c r="E28" i="31"/>
  <c r="H28" i="31"/>
  <c r="L28" i="31"/>
  <c r="G28" i="31"/>
  <c r="P28" i="31"/>
  <c r="K28" i="31"/>
  <c r="F8" i="31"/>
  <c r="O15" i="31"/>
  <c r="Q8" i="31"/>
  <c r="E8" i="31"/>
  <c r="D21" i="31"/>
  <c r="N24" i="31"/>
  <c r="P15" i="31"/>
  <c r="Q12" i="31"/>
  <c r="H24" i="31"/>
  <c r="I26" i="31"/>
  <c r="N29" i="31"/>
  <c r="Q26" i="31"/>
  <c r="E26" i="31"/>
  <c r="I15" i="31"/>
  <c r="I12" i="31"/>
  <c r="D23" i="31"/>
  <c r="I27" i="31"/>
  <c r="O12" i="31"/>
  <c r="G27" i="31"/>
  <c r="L21" i="31"/>
  <c r="E15" i="31"/>
  <c r="P26" i="31"/>
  <c r="D26" i="31"/>
  <c r="Q23" i="31"/>
  <c r="H15" i="31"/>
  <c r="H12" i="31"/>
  <c r="P8" i="31"/>
  <c r="J23" i="31"/>
  <c r="C29" i="31"/>
  <c r="D15" i="31"/>
  <c r="O27" i="31"/>
  <c r="I8" i="31"/>
  <c r="L24" i="31"/>
  <c r="L15" i="31"/>
  <c r="E12" i="31"/>
  <c r="H27" i="31"/>
  <c r="Q24" i="31"/>
  <c r="Q15" i="31"/>
  <c r="Q27" i="31"/>
  <c r="N26" i="31"/>
  <c r="O24" i="31"/>
  <c r="P21" i="31"/>
  <c r="K8" i="31"/>
  <c r="N8" i="31"/>
  <c r="H8" i="31"/>
  <c r="L27" i="31"/>
  <c r="D24" i="31"/>
  <c r="M15" i="31"/>
  <c r="Q21" i="31"/>
  <c r="G15" i="31"/>
  <c r="K12" i="31"/>
  <c r="N27" i="31"/>
  <c r="D12" i="31"/>
  <c r="M12" i="31"/>
  <c r="P27" i="31"/>
  <c r="H21" i="31"/>
  <c r="O8" i="31"/>
  <c r="M26" i="31"/>
  <c r="J24" i="31"/>
  <c r="O21" i="31"/>
  <c r="D8" i="31"/>
  <c r="M24" i="31"/>
  <c r="N12" i="31"/>
  <c r="O26" i="31"/>
  <c r="G12" i="31"/>
  <c r="K24" i="31"/>
  <c r="L12" i="31"/>
  <c r="K26" i="31"/>
  <c r="K21" i="31"/>
  <c r="P24" i="31"/>
  <c r="I24" i="31"/>
  <c r="F27" i="31"/>
  <c r="F26" i="31"/>
  <c r="J25" i="31"/>
  <c r="J22" i="31"/>
  <c r="F14" i="31"/>
  <c r="F49" i="31"/>
  <c r="F50" i="31" s="1"/>
  <c r="P8" i="23" s="1"/>
  <c r="J15" i="31"/>
  <c r="J11" i="31"/>
  <c r="F25" i="31"/>
  <c r="F11" i="31"/>
  <c r="F15" i="31"/>
  <c r="F28" i="31"/>
  <c r="J49" i="31"/>
  <c r="J50" i="31" s="1"/>
  <c r="P12" i="23" s="1"/>
  <c r="J27" i="31"/>
  <c r="F22" i="31"/>
  <c r="J16" i="31"/>
  <c r="J12" i="31"/>
  <c r="L8" i="31"/>
  <c r="F23" i="31"/>
  <c r="C41" i="31"/>
  <c r="J28" i="31"/>
  <c r="J21" i="31"/>
  <c r="F12" i="31"/>
  <c r="F16" i="31"/>
  <c r="F24" i="31"/>
  <c r="J29" i="31"/>
  <c r="J26" i="31"/>
  <c r="J13" i="31"/>
  <c r="J8" i="31"/>
  <c r="F21" i="31"/>
  <c r="S46" i="26"/>
  <c r="C21" i="31"/>
  <c r="C25" i="31"/>
  <c r="C14" i="31"/>
  <c r="C8" i="31"/>
  <c r="C24" i="31"/>
  <c r="C49" i="31"/>
  <c r="C50" i="31" s="1"/>
  <c r="P5" i="23" s="1"/>
  <c r="C27" i="31"/>
  <c r="C26" i="31"/>
  <c r="C22" i="31"/>
  <c r="C15" i="31"/>
  <c r="C16" i="31"/>
  <c r="C28" i="31"/>
  <c r="C23" i="31"/>
  <c r="C11" i="31"/>
  <c r="C13" i="31"/>
  <c r="C12" i="31"/>
  <c r="AC18" i="23" l="1"/>
  <c r="AC9" i="23"/>
  <c r="N8" i="23"/>
  <c r="E43" i="31"/>
  <c r="O7" i="23" s="1"/>
  <c r="Q43" i="31"/>
  <c r="O19" i="23" s="1"/>
  <c r="AC19" i="23" s="1"/>
  <c r="D43" i="31"/>
  <c r="O6" i="23" s="1"/>
  <c r="N43" i="31"/>
  <c r="O16" i="23" s="1"/>
  <c r="AC16" i="23" s="1"/>
  <c r="AC14" i="23"/>
  <c r="I10" i="6"/>
  <c r="O43" i="31"/>
  <c r="O17" i="23" s="1"/>
  <c r="AC17" i="23" s="1"/>
  <c r="M43" i="31"/>
  <c r="O15" i="23" s="1"/>
  <c r="AC15" i="23" s="1"/>
  <c r="F43" i="31"/>
  <c r="O8" i="23" s="1"/>
  <c r="T5" i="26"/>
  <c r="N14" i="24"/>
  <c r="F5" i="26"/>
  <c r="N6" i="23"/>
  <c r="N7" i="23"/>
  <c r="D52" i="24"/>
  <c r="AC12" i="23"/>
  <c r="I43" i="31"/>
  <c r="O11" i="23" s="1"/>
  <c r="M10" i="23"/>
  <c r="M13" i="23"/>
  <c r="M18" i="23"/>
  <c r="M14" i="23"/>
  <c r="M11" i="23"/>
  <c r="M9" i="23"/>
  <c r="M16" i="23"/>
  <c r="M12" i="23"/>
  <c r="M8" i="23"/>
  <c r="M6" i="23"/>
  <c r="M17" i="23"/>
  <c r="M7" i="23"/>
  <c r="M15" i="23"/>
  <c r="M19" i="23"/>
  <c r="C43" i="31"/>
  <c r="O5" i="23" s="1"/>
  <c r="T46" i="26"/>
  <c r="M5" i="23"/>
  <c r="N5" i="23"/>
  <c r="AC8" i="23" l="1"/>
  <c r="AC7" i="23"/>
  <c r="AC6" i="23"/>
  <c r="U5" i="26"/>
  <c r="V5" i="26" s="1"/>
  <c r="O14" i="24"/>
  <c r="G5" i="26"/>
  <c r="H5" i="26" s="1"/>
  <c r="AC11" i="23"/>
  <c r="E52" i="24"/>
  <c r="C53" i="31"/>
  <c r="F53" i="31" s="1"/>
  <c r="U46" i="26"/>
  <c r="V46" i="26" s="1"/>
  <c r="AC5" i="23"/>
  <c r="W5" i="26" l="1"/>
  <c r="X5" i="26" s="1"/>
  <c r="I5" i="26"/>
  <c r="J5" i="26" s="1"/>
  <c r="F52" i="24"/>
  <c r="W46" i="26"/>
  <c r="X46" i="26" s="1"/>
  <c r="Y5" i="26" l="1"/>
  <c r="K5" i="26"/>
  <c r="G52" i="24"/>
  <c r="Y46" i="26"/>
  <c r="Z5" i="26" l="1"/>
  <c r="L5" i="26"/>
  <c r="H52" i="24"/>
  <c r="Z46" i="26"/>
  <c r="AA5" i="26" l="1"/>
  <c r="M5" i="26"/>
  <c r="I52" i="24"/>
  <c r="AA46" i="26"/>
  <c r="AB5" i="26" l="1"/>
  <c r="N5" i="26"/>
  <c r="J52" i="24"/>
  <c r="AB46" i="26"/>
  <c r="AC5" i="26" l="1"/>
  <c r="O5" i="26"/>
  <c r="K52" i="24"/>
  <c r="AC46" i="26"/>
  <c r="AD5" i="26" l="1"/>
  <c r="P5" i="26"/>
  <c r="L52" i="24"/>
  <c r="AD46" i="26"/>
  <c r="M52" i="24" l="1"/>
  <c r="N52" i="24" l="1"/>
  <c r="O52" i="24"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Martin</author>
  </authors>
  <commentList>
    <comment ref="I3" authorId="0" shapeId="0" xr:uid="{7A0EE0D6-E079-4088-8ECC-3E0F1E4CD22A}">
      <text>
        <r>
          <rPr>
            <b/>
            <sz val="9"/>
            <color indexed="81"/>
            <rFont val="Segoe UI"/>
            <family val="2"/>
          </rPr>
          <t>am besten 0 lassen</t>
        </r>
      </text>
    </comment>
    <comment ref="J3" authorId="0" shapeId="0" xr:uid="{8EC40C04-1DA5-466B-87AF-ED0DAD740B6E}">
      <text>
        <r>
          <rPr>
            <b/>
            <sz val="9"/>
            <color indexed="81"/>
            <rFont val="Segoe UI"/>
            <family val="2"/>
          </rPr>
          <t>am besten 0 lassen</t>
        </r>
      </text>
    </comment>
    <comment ref="L3" authorId="0" shapeId="0" xr:uid="{2F49354C-934C-44BA-BAC8-90242A05FE48}">
      <text>
        <r>
          <rPr>
            <b/>
            <sz val="9"/>
            <color indexed="81"/>
            <rFont val="Segoe UI"/>
            <family val="2"/>
          </rPr>
          <t>am besten 0 lassen</t>
        </r>
      </text>
    </comment>
    <comment ref="Q3" authorId="0" shapeId="0" xr:uid="{6625EE9D-A596-4820-8570-07322AD59A7B}">
      <text>
        <r>
          <rPr>
            <b/>
            <sz val="9"/>
            <color indexed="81"/>
            <rFont val="Segoe UI"/>
            <family val="2"/>
          </rPr>
          <t>hängt von der Gemeinde ab (zudem Freibeträge, …)</t>
        </r>
      </text>
    </comment>
    <comment ref="T3" authorId="0" shapeId="0" xr:uid="{571C15C5-9C2A-43CA-89C8-DED81CB87BFB}">
      <text>
        <r>
          <rPr>
            <b/>
            <sz val="9"/>
            <color indexed="81"/>
            <rFont val="Segoe UI"/>
            <family val="2"/>
          </rPr>
          <t>am besten frei lassen und im Rahmen der Steuererklärung berücksichtigen; zudem gibt es noch weitere kleinere Steuerboni, die in diesem Programm nicht berücksichtigt werden</t>
        </r>
      </text>
    </comment>
    <comment ref="Y4" authorId="0" shapeId="0" xr:uid="{674D87A7-9CC3-471B-B25D-3B0F2D365831}">
      <text>
        <r>
          <rPr>
            <b/>
            <sz val="9"/>
            <color indexed="81"/>
            <rFont val="Segoe UI"/>
            <family val="2"/>
          </rPr>
          <t>am besten 0 lassen</t>
        </r>
      </text>
    </comment>
    <comment ref="Z4" authorId="0" shapeId="0" xr:uid="{E513EDC0-64B6-4B98-A8BE-9FAE391CB0E7}">
      <text>
        <r>
          <rPr>
            <b/>
            <sz val="9"/>
            <color indexed="81"/>
            <rFont val="Segoe UI"/>
            <family val="2"/>
          </rPr>
          <t>am besten 0 lassen</t>
        </r>
      </text>
    </comment>
    <comment ref="AB4" authorId="0" shapeId="0" xr:uid="{06D344F4-D768-4EBC-849F-07D1ECEEE538}">
      <text>
        <r>
          <rPr>
            <b/>
            <sz val="9"/>
            <color indexed="81"/>
            <rFont val="Segoe UI"/>
            <family val="2"/>
          </rPr>
          <t>am besten 0 lassen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Martin</author>
  </authors>
  <commentList>
    <comment ref="B14" authorId="0" shapeId="0" xr:uid="{99C4BEC3-A2F0-4697-8288-7C5B713BA603}">
      <text>
        <r>
          <rPr>
            <b/>
            <sz val="9"/>
            <color indexed="81"/>
            <rFont val="Segoe UI"/>
            <family val="2"/>
          </rPr>
          <t>Jänner 2026 nicht aktualisiert</t>
        </r>
      </text>
    </comment>
    <comment ref="A45" authorId="0" shapeId="0" xr:uid="{FFC4C528-A47F-4F31-B1AD-71F8D052015D}">
      <text>
        <r>
          <rPr>
            <b/>
            <sz val="9"/>
            <color indexed="81"/>
            <rFont val="Segoe UI"/>
            <family val="2"/>
          </rPr>
          <t>Jänner 2026 nicht aktualisiert</t>
        </r>
      </text>
    </comment>
  </commentList>
</comments>
</file>

<file path=xl/sharedStrings.xml><?xml version="1.0" encoding="utf-8"?>
<sst xmlns="http://schemas.openxmlformats.org/spreadsheetml/2006/main" count="361" uniqueCount="283">
  <si>
    <t>-</t>
  </si>
  <si>
    <t>Zusätzliche Tabellen und Informationen zum Familiengeld auf "www.inps.it"</t>
  </si>
  <si>
    <t>Q</t>
  </si>
  <si>
    <t>Für die Berechnung der Stundensätze (z.B. für Überstunden) bzw. Tagessätze (z.B. für Feiertage) werden die im Kollektivvertrag festgelegten Divisoren angewandt:</t>
  </si>
  <si>
    <t xml:space="preserve">70 % des Gesamteinkommens des Antragstellers muss Einkommen aus abhängiger Arbeit sein. </t>
  </si>
  <si>
    <t>Einstufung - Gehaltsstufe  -  inquadramento - categoria</t>
  </si>
  <si>
    <t>Mehrlohn pro Monat (superminimo mensile) in Euro</t>
  </si>
  <si>
    <t>Vertrag (Vollzeit / Teilzeit)  / contratto (tempo pieno / part time)  in %</t>
  </si>
  <si>
    <t>Mitarbeiterdaten 1  -  Dati dipendenti 1</t>
  </si>
  <si>
    <t>Name u. Vorname
Cognome e nome</t>
  </si>
  <si>
    <t>Anschrift
Indirizzo</t>
  </si>
  <si>
    <t>Geburtsort
Luogo di nascita</t>
  </si>
  <si>
    <t>Steuernummer
Codice Fiscale</t>
  </si>
  <si>
    <t>Mitarbeiterdaten 2 - variable Daten    -    Dati dipendenti 2 - dati variabili</t>
  </si>
  <si>
    <t>Nr.
no.</t>
  </si>
  <si>
    <t>Grundlohn (Monatsbeträge)  -  Retribuzione base (importi mensili)</t>
  </si>
  <si>
    <t>Kategorie
Categoria</t>
  </si>
  <si>
    <t>M o n a t e   /   M e s i</t>
  </si>
  <si>
    <t>Kontingenzzulage (Monatsbeträge)  -  Indennità di contingenza (importi mensili)</t>
  </si>
  <si>
    <t>Funktionszulage (Monatsbeträge)  -  Indennità di funzione (importi mensili)</t>
  </si>
  <si>
    <t>Provinziales Element (Monatsbeträge)  -  Elemento provinciale (importi mensili)</t>
  </si>
  <si>
    <t>Dienstalterszulage (Monatsbeträge)  -  Indennità scatti di anzianità (importi mensili)</t>
  </si>
  <si>
    <t>Einkommensklassen - Scaglioni di reddito</t>
  </si>
  <si>
    <t>progressive Steuer
Imposta progressiva</t>
  </si>
  <si>
    <t>jährlich
annuali</t>
  </si>
  <si>
    <t xml:space="preserve">monatlich
mensile </t>
  </si>
  <si>
    <t>Regional-steuer       
Addizion. regionale</t>
  </si>
  <si>
    <t>jährlich / annuali</t>
  </si>
  <si>
    <t>monatlich / mensili</t>
  </si>
  <si>
    <t>von / da</t>
  </si>
  <si>
    <t>bis / a</t>
  </si>
  <si>
    <t xml:space="preserve">von / da </t>
  </si>
  <si>
    <t>Dienstalterszulage
Scatti di anzianità</t>
  </si>
  <si>
    <t>Vorrückung alle 3 Jahre bei un-      unterbrochener Dienstzeit   -    
max. 10 Vorrückungen
Scatto ogni 3 anni per rapporto continuato - max. 10 scatti</t>
  </si>
  <si>
    <t>Kategorie
Categorie</t>
  </si>
  <si>
    <t>Grundlohn
Retrib. base</t>
  </si>
  <si>
    <t>Funktions-zulage
Ind. di funzione</t>
  </si>
  <si>
    <t>Kontingenz-    zulage
Ind. di contring.</t>
  </si>
  <si>
    <t>provinz. Element
Elemento provinciale</t>
  </si>
  <si>
    <t>Gesamt pro Monat
Totale per mese</t>
  </si>
  <si>
    <t>Gesamt pro Std.
Totale per ora</t>
  </si>
  <si>
    <t>Betrag pro Monat
Importo per mese</t>
  </si>
  <si>
    <t>Betrag pro Std.
Importo per ora</t>
  </si>
  <si>
    <t>Betrag pro Tag
Importo per giorno</t>
  </si>
  <si>
    <t>Stundendivisor / Divisore ore    =</t>
  </si>
  <si>
    <t>Tagesdivisor / Divisore giorni    =</t>
  </si>
  <si>
    <t>Ersatzsteuer
Imposta sostitutiva</t>
  </si>
  <si>
    <t>Ferie godute</t>
  </si>
  <si>
    <t>Genossener Urlaub</t>
  </si>
  <si>
    <t>Nachtstunden 50%</t>
  </si>
  <si>
    <t>Ore notturne 50%</t>
  </si>
  <si>
    <t>Festività non godute</t>
  </si>
  <si>
    <t>Ferie non godute</t>
  </si>
  <si>
    <t>Normalentlohnung</t>
  </si>
  <si>
    <t xml:space="preserve">Retribuzione ordinaria </t>
  </si>
  <si>
    <t xml:space="preserve">Überstunden 15%  </t>
  </si>
  <si>
    <t>Ore straordinarie 15%</t>
  </si>
  <si>
    <t xml:space="preserve">Überstunden 20%  </t>
  </si>
  <si>
    <t>Ore straordinarie 20%</t>
  </si>
  <si>
    <t xml:space="preserve">Überstunden 30%  </t>
  </si>
  <si>
    <t>Ore straordinarie 30%</t>
  </si>
  <si>
    <t xml:space="preserve">Überstunden 50%  </t>
  </si>
  <si>
    <t>Ore straordinarie 50%</t>
  </si>
  <si>
    <t xml:space="preserve">13. Monatsgehalt  </t>
  </si>
  <si>
    <t>13a mensilità</t>
  </si>
  <si>
    <t xml:space="preserve">14. Monatsgehalt  </t>
  </si>
  <si>
    <t>14a mensilità</t>
  </si>
  <si>
    <t xml:space="preserve">Nichteinhaltung Kündigungsfrist  </t>
  </si>
  <si>
    <t>Mancato rispetto periodo preavviso licenziamento</t>
  </si>
  <si>
    <t>Nicht genossener Urlaub</t>
  </si>
  <si>
    <t>Nicht genossene Feiertage</t>
  </si>
  <si>
    <t>Zulage für Kassarisiko</t>
  </si>
  <si>
    <t>Indennità rischio cassa</t>
  </si>
  <si>
    <t xml:space="preserve">Beschreibung Lohnelemente  </t>
  </si>
  <si>
    <t>Descrizione elementi di retribuzione</t>
  </si>
  <si>
    <t>Firmendaten  -  Dati ditta</t>
  </si>
  <si>
    <t>Firmenbezeichnung
Descrizione Ditta</t>
  </si>
  <si>
    <t>Sitz
Sede</t>
  </si>
  <si>
    <t>Mwst-Position
Partita IVA</t>
  </si>
  <si>
    <t>Matr. INPS</t>
  </si>
  <si>
    <t>Matr. INAIL</t>
  </si>
  <si>
    <t>Zeiträume:</t>
  </si>
  <si>
    <t>14. M.</t>
  </si>
  <si>
    <t>13. M.</t>
  </si>
  <si>
    <t>Krankheit gesamt</t>
  </si>
  <si>
    <t xml:space="preserve">Krankheit INPS-Anteil 66,67% </t>
  </si>
  <si>
    <t>Abzug Bruttoberechnung Krankengeld INPS</t>
  </si>
  <si>
    <t>Indennità di malattia quota INPS 50%</t>
  </si>
  <si>
    <t>Indennità di malattia quota INPS 66,67%</t>
  </si>
  <si>
    <t>Indennità di maternità importo totale</t>
  </si>
  <si>
    <t>Indennità di maternità quota INPS 80,00%</t>
  </si>
  <si>
    <t>Lordizzazione indennità malattia quota INPS</t>
  </si>
  <si>
    <t>Mutterschaft Gesamtbetrag</t>
  </si>
  <si>
    <t>Mutterschaft INPS-Anteil 80,00%</t>
  </si>
  <si>
    <t xml:space="preserve">Krankheit INPS-Anteil 50,00% </t>
  </si>
  <si>
    <t>Divisoren / Divisori</t>
  </si>
  <si>
    <t>Indennità di malattia totale</t>
  </si>
  <si>
    <t>Sozialabgaben Arbeitnehmer</t>
  </si>
  <si>
    <t>Sozialabgaben gesamt</t>
  </si>
  <si>
    <t>lordizzazione Krankengeld</t>
  </si>
  <si>
    <t xml:space="preserve">Familiengeld / Assegni familiari </t>
  </si>
  <si>
    <t>Monat / 
Mese</t>
  </si>
  <si>
    <t xml:space="preserve">Aufwertung Abfertigungsfonds Vorjahr / 
Rivalutazione TFR anno precedente </t>
  </si>
  <si>
    <t>Aufwertung
Rivalutaz.%</t>
  </si>
  <si>
    <t>Una Tantum</t>
  </si>
  <si>
    <t>Prämie</t>
  </si>
  <si>
    <t>Premio</t>
  </si>
  <si>
    <t>Steuerabsetzbeträge für Familienlasten - Detrazione d'imposta per persone a carico</t>
  </si>
  <si>
    <t xml:space="preserve">Der Arbeitnehmer erklärt dem Arbeitgeber sein vorausichtliches Gesamteinkommen und die zu Lasten lebenden Personen. Aufgrund des Gesamteinkommens, welches erst im Folgejahr bekannt ist, erfolgt die Berichtigung der eventuell zu hohen oder zu niedrig bemessenen Steuerabsetzbeträge entweder beim Jahresausgleich oder in der Steuererklärung (Mod. 730 oder "UNICO"). </t>
  </si>
  <si>
    <t>Jährliches Gesamteinkommen
Reddito complessivo annuo</t>
  </si>
  <si>
    <t>Steuerabsetzbeträge für abhängige Arbeit - Detrazioni d'imposta per lavoro dipendente</t>
  </si>
  <si>
    <t>+</t>
  </si>
  <si>
    <t>x</t>
  </si>
  <si>
    <t>800 -[110 x (Gesamteinkommen / 15.000)]</t>
  </si>
  <si>
    <t>690 x [(80.000 - Gesamteinkommen) / 40.000]</t>
  </si>
  <si>
    <t>kein Absetzbetrag</t>
  </si>
  <si>
    <t>2) für zu Lasten lebende Kinder (auf Jahresbasis) - per figli a carico (su base annua)</t>
  </si>
  <si>
    <r>
      <t xml:space="preserve">Steuerabsetzbeträge  </t>
    </r>
    <r>
      <rPr>
        <sz val="7"/>
        <rFont val="Arial"/>
        <family val="2"/>
      </rPr>
      <t>(für die monatliche Lohnabrechnung werden die Jahresbeträge durch 12 dividiert)</t>
    </r>
    <r>
      <rPr>
        <b/>
        <sz val="7"/>
        <rFont val="Arial"/>
        <family val="2"/>
      </rPr>
      <t xml:space="preserve">
Detrazioni d'imposta </t>
    </r>
    <r>
      <rPr>
        <sz val="7"/>
        <rFont val="Arial"/>
        <family val="2"/>
      </rPr>
      <t>(per la retribuzione mensile gli importi indicati vanno divisi per 12)</t>
    </r>
  </si>
  <si>
    <t>für jedes Kind unter 3 Jahren</t>
  </si>
  <si>
    <t>Erhöhung bei mehr als 3 Kindern</t>
  </si>
  <si>
    <t>(gilt für jedes Kind)</t>
  </si>
  <si>
    <t xml:space="preserve">Die effektiven Beträge sind mit einem auf 4 Kommastellen abgerundeten Quotienten zu multiplizieren. </t>
  </si>
  <si>
    <t>für 1 Kind:</t>
  </si>
  <si>
    <t>95.000 - Gesamteinkommen</t>
  </si>
  <si>
    <t xml:space="preserve">   jährlicher Abzug  x  </t>
  </si>
  <si>
    <t>mehrere Kinder:</t>
  </si>
  <si>
    <t xml:space="preserve">Neu: </t>
  </si>
  <si>
    <t xml:space="preserve">Die Steuerabzüge für zu Lasten lebende Kinder stehen beiden Ehepartnern im Ausmaß von 50% zu. </t>
  </si>
  <si>
    <t>Es besteht die Möglichkeit die gesamten Abzüge dem Ehepartner mit dem höheren Einkommen zuzuweisen.</t>
  </si>
  <si>
    <t>für andere zu Lasten lebende Personen</t>
  </si>
  <si>
    <t>80.000 - Gesamteinkommen</t>
  </si>
  <si>
    <t>(pro Person)</t>
  </si>
  <si>
    <t>Berechnung:</t>
  </si>
  <si>
    <t>Für die monatliche Lohnabrechnung werden die Jahresbeträge durch 12 dividiert</t>
  </si>
  <si>
    <t>Per la retribuzione mensile gli importi indicati vanno divisi per 12</t>
  </si>
  <si>
    <t>Für die monatliche Lohnberechnung wird der jährliche Absetzbetrag durch 365 dividiert und mit den Tagen des jeweiligen Monats multipliziert.</t>
  </si>
  <si>
    <t>Per la retribuzione mensile la detrazione annua va divisa per 365 e moltiplicata per i giorni del relativo mese.</t>
  </si>
  <si>
    <t>3) für andere zu Lasten lebende Personen (auf Jahresbasis) - per altre persone a carico (su base annua)</t>
  </si>
  <si>
    <t>Anzahl Tage</t>
  </si>
  <si>
    <t>Berechnungen für Freibeträge</t>
  </si>
  <si>
    <t>Steuer-
sätze
Aliquote</t>
  </si>
  <si>
    <t>der Antragsteller;</t>
  </si>
  <si>
    <t>der Ehepartner, sofern nicht gerichtlich und effektiv getrennt;</t>
  </si>
  <si>
    <t>die minderjährigen Kinder (auch Adoptivkinder);</t>
  </si>
  <si>
    <t>die volljährigen Kinder (bei körperlicher oder geistiger Behinderung);</t>
  </si>
  <si>
    <t>die minderjährigen Geschwister, vorausgesetzt sie leben in der Familie;</t>
  </si>
  <si>
    <t>die volljährigen Geschwister (bei körperlicher oder geistiger Behinderung).</t>
  </si>
  <si>
    <t xml:space="preserve">Jährlicher Steuerabsetz-
betrag für andere zu Lasten lebende Personen
Detrazione annua dal reddito per altre persone a carico 
</t>
  </si>
  <si>
    <t>Siehe neue Tabellen (Fam11 und Fam12)</t>
  </si>
  <si>
    <t>Jährlicher Steuerabsetz-betrag für abhängige Arbeit
Detrazione annua d'imposta per lavoro dipendente</t>
  </si>
  <si>
    <t>Jährlicher Steuerabsetz-betrag für zu Lasten lebenden Ehepartner
Detrazione annua d'imposta per coniuge a carico</t>
  </si>
  <si>
    <t>voraussichtl. Einkommen  lfd. Jahr
(für Berechnung  Absetzbeträge)
Reddito presunto anno corrente
(per il calcolo delle detrazioni d'imposta)</t>
  </si>
  <si>
    <r>
      <t xml:space="preserve">In der eckigen Klammer der Formeln wird ein </t>
    </r>
    <r>
      <rPr>
        <b/>
        <sz val="9"/>
        <rFont val="Arial"/>
        <family val="2"/>
      </rPr>
      <t>Quotient</t>
    </r>
    <r>
      <rPr>
        <sz val="9"/>
        <rFont val="Arial"/>
        <family val="2"/>
      </rPr>
      <t xml:space="preserve"> ermittelt, der auf 4 Kommastellen abzurunden und mit dem Fixbetrag zu multiplizieren ist.</t>
    </r>
  </si>
  <si>
    <t>Die Absetzbeträge gelten auf Jahresbasis und sind auf die Tage der Arbeit zu bemessen!</t>
  </si>
  <si>
    <t xml:space="preserve">  jährlicher Abzug  x  </t>
  </si>
  <si>
    <r>
      <t>Selbständige</t>
    </r>
    <r>
      <rPr>
        <sz val="9"/>
        <rFont val="Arial"/>
        <family val="2"/>
      </rPr>
      <t xml:space="preserve"> (Unternehmer, Freiberufler) machen die Steuerabsetzbeträge für zu Lasten lebende Personen in der Steuererklärung (UNICO) geltend.</t>
    </r>
  </si>
  <si>
    <r>
      <t xml:space="preserve">Zur </t>
    </r>
    <r>
      <rPr>
        <b/>
        <sz val="9"/>
        <rFont val="Arial"/>
        <family val="2"/>
      </rPr>
      <t>Familiengemeinschaft</t>
    </r>
    <r>
      <rPr>
        <sz val="9"/>
        <rFont val="Arial"/>
        <family val="2"/>
      </rPr>
      <t xml:space="preserve"> für Zwecke des Familiengeldes zählen:</t>
    </r>
  </si>
  <si>
    <t xml:space="preserve">Die effektiven jährlichen Beträge werden mit einem auf 4 Kommastellen abgerundeten Quotienten multipliziert. </t>
  </si>
  <si>
    <t>Austritts-datum
Data licenziam.</t>
  </si>
  <si>
    <t>Eintritts-
datum
Data assunzione</t>
  </si>
  <si>
    <t>Geburts-
datum 
Data di nascita</t>
  </si>
  <si>
    <t>Gemeinde-
zusatz-
steuer
Addizion. comunale
%</t>
  </si>
  <si>
    <t>Abfertigungs-fonds Vorjahr
Fondo TFR 
anno precedente</t>
  </si>
  <si>
    <t>Regionale Zusatz-
steuer
%
Addizion. regionale 
%</t>
  </si>
  <si>
    <t>Zusatzrenten-fonds
Arbeitnehmer
%
Fondi di previdenza complem. dipendente
%</t>
  </si>
  <si>
    <t>Absetzbetrag für abhängige Arbeit</t>
  </si>
  <si>
    <t>(95.000 + 15.000 x Anzahl Kinder - 15.000) - Gesamteinkommen</t>
  </si>
  <si>
    <t>(95.000 + 15.000 x Anzahl Kinder - 15.000)</t>
  </si>
  <si>
    <t>Einkommensklassen</t>
  </si>
  <si>
    <t>voraussichtliches 
Gesamteinkommen</t>
  </si>
  <si>
    <t>Absetzbetrag für zu Lasten lebenden Ehepartner</t>
  </si>
  <si>
    <t>[110 x (Gesamteinkommen / 15.000)]</t>
  </si>
  <si>
    <t>[(80.000 - Gesamteinkommen) / 40.000]</t>
  </si>
  <si>
    <t>zu Lasten lebende Personen</t>
  </si>
  <si>
    <r>
      <t xml:space="preserve">Ehepartner
</t>
    </r>
    <r>
      <rPr>
        <b/>
        <sz val="7"/>
        <rFont val="Arial"/>
        <family val="2"/>
      </rPr>
      <t>fehlt</t>
    </r>
    <r>
      <rPr>
        <sz val="7"/>
        <rFont val="Arial"/>
        <family val="2"/>
      </rPr>
      <t xml:space="preserve">
</t>
    </r>
    <r>
      <rPr>
        <b/>
        <sz val="7"/>
        <rFont val="Arial"/>
        <family val="2"/>
      </rPr>
      <t>(ja / nein)</t>
    </r>
  </si>
  <si>
    <t>für jedes Kind ab 3 Jahren</t>
  </si>
  <si>
    <r>
      <t xml:space="preserve">Ehepartner
</t>
    </r>
    <r>
      <rPr>
        <b/>
        <sz val="7"/>
        <rFont val="Arial"/>
        <family val="2"/>
      </rPr>
      <t xml:space="preserve">zu Lasten
</t>
    </r>
    <r>
      <rPr>
        <sz val="7"/>
        <rFont val="Arial"/>
        <family val="2"/>
      </rPr>
      <t xml:space="preserve">(€ 2.840,51)
</t>
    </r>
    <r>
      <rPr>
        <b/>
        <sz val="7"/>
        <rFont val="Arial"/>
        <family val="2"/>
      </rPr>
      <t>(ja / nein)</t>
    </r>
  </si>
  <si>
    <t>Zuschlag &gt;= 4 Kinder</t>
  </si>
  <si>
    <t>1.Kind (fehlender Ehep.)</t>
  </si>
  <si>
    <t>Gesamt</t>
  </si>
  <si>
    <t>Quotient</t>
  </si>
  <si>
    <t xml:space="preserve">  jährl. Abzug  x  </t>
  </si>
  <si>
    <t>Absetzbetrag</t>
  </si>
  <si>
    <t>Absetzbetrag für zu Lasten lebende Kinder (auf Jahresbasis) - per figli a carico (su base annua)</t>
  </si>
  <si>
    <t>Bei Fehlen des Ehepartners steht für das 1. Kind der Absetzbetrag für den zu Lasten lebenden Ehepartner zu, falls er größer ist als jener für die Kinder.</t>
  </si>
  <si>
    <t>Absetzbetrag für andere zu Lasten lebenden Personen</t>
  </si>
  <si>
    <t>[(80.000 - Gesamteinkommen) / 80.000]</t>
  </si>
  <si>
    <t>Tage gesamt</t>
  </si>
  <si>
    <t xml:space="preserve">Summe jährliche Steuerabsetz-
beträge für zu Lasten lebende Personen
Somma detrazioni annue dal reddito per persone a carico 
</t>
  </si>
  <si>
    <t>Anzahl
andere zu Lasten lebende Personen</t>
  </si>
  <si>
    <t>Vertragsvakanz (Monatsbeträge)  -  Vacanza contratto (importi mensili)</t>
  </si>
  <si>
    <t>Vertrags-vakanz
Vacanza contrat-
tuale</t>
  </si>
  <si>
    <t>Nr.</t>
  </si>
  <si>
    <t>Name</t>
  </si>
  <si>
    <t>Matrikelnummer</t>
  </si>
  <si>
    <t>Die Regionalsteuer und die Gemeindezusatzsteuer werden mit dem  Jahresausgleich berechnet, jedoch erst ab dem Folgejahr ratenweise in Abzug  gebracht. Je nachdem ob der Ausgleich im Dezember, Jänner oder Februar erfolgt, ist der Zuschlag in 11, 10 oder 9 Raten abzuziehen.
Auf die Gemeindezusatzsteuer ist auch ein Akonto im Ausmaß von 30% geschuldet, welches in 8 Raten abgezogen wird.</t>
  </si>
  <si>
    <t>Die Beträge zwischen 29.000 und 35.200 werden um fixe Aufschläge erhöht.</t>
  </si>
  <si>
    <t>1) für zu Lasten lebenden Ehepatner (auf Jahresbasis) - per coniuge a carico (su base annua)</t>
  </si>
  <si>
    <t>Sozialabgaben Bilaterale Körperschaft Arbeitnehmer</t>
  </si>
  <si>
    <t>von Grundlohn + Kontingenzzulage</t>
  </si>
  <si>
    <t>Sozialabgaben Bilaterale Körperschaft gesamt</t>
  </si>
  <si>
    <t>Sozialabgaben Ascom-Covelco gesamt</t>
  </si>
  <si>
    <t>die volljährigen Kinder (Studenten oder Lehrlinge) zwischen 18 und 21 Jahren, sofern in der Familie mindestens 4 Kinder im Alter bis 26 Jahren leben.</t>
  </si>
  <si>
    <r>
      <t xml:space="preserve">Steuertabelle IRPEF </t>
    </r>
    <r>
      <rPr>
        <sz val="9"/>
        <rFont val="Arial"/>
        <family val="2"/>
      </rPr>
      <t xml:space="preserve">  </t>
    </r>
    <r>
      <rPr>
        <b/>
        <sz val="9"/>
        <rFont val="Arial"/>
        <family val="2"/>
      </rPr>
      <t>-</t>
    </r>
    <r>
      <rPr>
        <sz val="9"/>
        <rFont val="Arial"/>
        <family val="2"/>
      </rPr>
      <t xml:space="preserve">  </t>
    </r>
    <r>
      <rPr>
        <b/>
        <sz val="9"/>
        <rFont val="Arial"/>
        <family val="2"/>
      </rPr>
      <t xml:space="preserve">Tabella IRPEF </t>
    </r>
  </si>
  <si>
    <r>
      <t xml:space="preserve"> Summe Steuerabsetzbeträge für Familienlasten - somma detrazioni totali per familiari a carico</t>
    </r>
    <r>
      <rPr>
        <b/>
        <sz val="7"/>
        <color indexed="10"/>
        <rFont val="Arial"/>
        <family val="2"/>
      </rPr>
      <t xml:space="preserve"> (zu übertragen aus Mit-1)</t>
    </r>
  </si>
  <si>
    <t>Dienstalterzulage - Anzahl Vorrückungen / Scatti di anzianità</t>
  </si>
  <si>
    <t>Erhöhung / Kind &lt;3 J. mit Behinderung</t>
  </si>
  <si>
    <t>Erhöhung / Kind &gt;3 J. mit Behinderung</t>
  </si>
  <si>
    <t>Erhöhung / Kind bei mehr als 3 Kindern</t>
  </si>
  <si>
    <t>Sozialabgaben Covelco Arbeitnehmer</t>
  </si>
  <si>
    <t>vom auf ganze Euro gerundeten Bruttolohn</t>
  </si>
  <si>
    <t xml:space="preserve">Formeln für die Berechnung der Steuerabsetzbeträge  </t>
  </si>
  <si>
    <t>Steuerbonus</t>
  </si>
  <si>
    <t>AAABBB84B11B220G</t>
  </si>
  <si>
    <t>Bruneck</t>
  </si>
  <si>
    <t>Steuergrundlage Vorjahr (Summe aller Gehaltsstreifen)</t>
  </si>
  <si>
    <t>- Freibetrag (gilt für alle)</t>
  </si>
  <si>
    <t>= Regionaler Steuerzuschlag</t>
  </si>
  <si>
    <t>- Steuerabsetzbetrag für jedes zu Lasten lebende Kind</t>
  </si>
  <si>
    <t>= Regionaler Steuerzuschlag geschuldet</t>
  </si>
  <si>
    <t>Regionaler Steuerzuschlag IRPEF
Vorjahr
Addizionale regionale 
anno precedente 
(siehe unten)
(vedasi sotto)</t>
  </si>
  <si>
    <t>Gemeinde-Zusatzsteuer
Vorjahr
Addizionale comunale
anno precedente
(siehe unten)
(vedasi sotto)</t>
  </si>
  <si>
    <t>Eventuelle Einkommensgrenze, bis zu welcher keine Steuer geschuldet ist</t>
  </si>
  <si>
    <t>Steuergrundlage, wenn höher als Einkommensgrenze</t>
  </si>
  <si>
    <t>Geschuldete Steuer für Vorjahr (siehe Bestimmungen Gemeinde)</t>
  </si>
  <si>
    <t>Regionaler Steuerzuschlag IRPEF</t>
  </si>
  <si>
    <t>Gesamtbetrag betreffend Vorjahr - Aufteilung in Raten im Gehaltsstreifen</t>
  </si>
  <si>
    <t>Gemeindezusatzsteuer</t>
  </si>
  <si>
    <t>Sozialabgaben Fondo Est - Arbeitnehmer</t>
  </si>
  <si>
    <t>Sozialabgaben Fondo Est - Arbeitgeber</t>
  </si>
  <si>
    <t>(bei Teilzeit)</t>
  </si>
  <si>
    <r>
      <t xml:space="preserve">Unterlässt der Arbeitgeber die Einzahlungen an </t>
    </r>
    <r>
      <rPr>
        <b/>
        <sz val="10"/>
        <color indexed="10"/>
        <rFont val="Arial"/>
        <family val="2"/>
      </rPr>
      <t>"Bilaterale Körperschaft"</t>
    </r>
    <r>
      <rPr>
        <sz val="10"/>
        <color indexed="10"/>
        <rFont val="Arial"/>
        <family val="2"/>
      </rPr>
      <t xml:space="preserve"> und </t>
    </r>
    <r>
      <rPr>
        <b/>
        <sz val="10"/>
        <color indexed="10"/>
        <rFont val="Arial"/>
        <family val="2"/>
      </rPr>
      <t>"Fondo Est"</t>
    </r>
    <r>
      <rPr>
        <sz val="10"/>
        <color indexed="10"/>
        <rFont val="Arial"/>
        <family val="2"/>
      </rPr>
      <t>, muss er Zahlungen an den Arbeitnehmer tätigen (Beträge siehe Kollektivvertrag)</t>
    </r>
  </si>
  <si>
    <t>Jahresurlaub:</t>
  </si>
  <si>
    <t>(%-elle Kürzung bei Teilzeit)</t>
  </si>
  <si>
    <t>Urlaub / Monat:</t>
  </si>
  <si>
    <t>Freistellungen:</t>
  </si>
  <si>
    <t>Freist. / Monat:</t>
  </si>
  <si>
    <t>Ersatzsteuer Aufwertung Abfertigung =</t>
  </si>
  <si>
    <t>Aufwertung des Abfertigungsfonds</t>
  </si>
  <si>
    <t xml:space="preserve">Monatliche Freibeträge vom Einkommen  Art.10 
(z.B. Unterhalts-
zahlung an getrennten Ehepartner)
Detrazioni mensili dal reddito Art. 10
(p.es. alimenti all'ex coniuge) </t>
  </si>
  <si>
    <t>Genossene Freistellungen</t>
  </si>
  <si>
    <t>Nicht genossene Freistellungen</t>
  </si>
  <si>
    <t>Permessi goduti</t>
  </si>
  <si>
    <t>angereifter Urlaub kumuliert</t>
  </si>
  <si>
    <t>angereifte Freistellungen kumuliert</t>
  </si>
  <si>
    <t>Urlaubsansprüche in Stunden - Gesamt siehe "Mit-1" - Monatlicher Anspruch = Jahresurlaub / 12</t>
  </si>
  <si>
    <t>Freistellungen in Stunden - Gesamt siehe "Mit-1" - Monatlicher Anspruch = jährliche Freistellungen / 12</t>
  </si>
  <si>
    <t>Direktoren</t>
  </si>
  <si>
    <t>Lohntabelle Handel  -  Minimi tabellari commercio
gültig ab dem  /  validi dal 01/03/2018 - ………..</t>
  </si>
  <si>
    <t>Werte für die Formeln:</t>
  </si>
  <si>
    <t>1.190 x (28.000 - Gesamteinkommen) / 13.000</t>
  </si>
  <si>
    <t>[(50.000 - Gesamteinkommen) / 22.000]</t>
  </si>
  <si>
    <t>für jedes Kind von 21-24 Jahren</t>
  </si>
  <si>
    <t>Kinder von 21-24 Jahren</t>
  </si>
  <si>
    <t>Kinder &lt; 21 Jahren</t>
  </si>
  <si>
    <t>behinderte Kinder 21-24 J.</t>
  </si>
  <si>
    <t>behinderte Kinder &lt;21 J.</t>
  </si>
  <si>
    <t>Anzahl
Kinder
&lt;21 Jahre</t>
  </si>
  <si>
    <t>Anzahl
Kinder
21-24 Jahre</t>
  </si>
  <si>
    <t>Nein</t>
  </si>
  <si>
    <t>für jedes Kind unter 21 Jahren</t>
  </si>
  <si>
    <t>Jährlicher Steuerabsetz-
betrag für zu Lasten lebende Kinder 21-24 J.
Detrazione annua dal reddito per figli a carico 
21-24 a.</t>
  </si>
  <si>
    <t>Anzahl
davon Kinder ab 21 Jahren mit Behin-
derung</t>
  </si>
  <si>
    <t>Erhöhung je Kind mit Behinderung &lt;21J</t>
  </si>
  <si>
    <t>Erhöhung je Kind mit Behinderung 21-24 J.</t>
  </si>
  <si>
    <t>Anzahl
davon Kinder &lt;21 Jahren mit Behin-
derung</t>
  </si>
  <si>
    <t>Beispiel: Berechnung Regionaler Steuerzuschlag IRPEF</t>
  </si>
  <si>
    <t>= Steuergrundlage</t>
  </si>
  <si>
    <t>Beispiel: Berechnung Gemeindezusatzsteuer</t>
  </si>
  <si>
    <t xml:space="preserve">(jährlichen Betrag oben eintragen) </t>
  </si>
  <si>
    <t>Tabellen und Anleitungen für die Lohnberechnung</t>
  </si>
  <si>
    <t>Asues GmbH</t>
  </si>
  <si>
    <t>Josef-Ferrari-Straße 12; 39031 Bruneck (BZ)</t>
  </si>
  <si>
    <t>IT09997110213</t>
  </si>
  <si>
    <t>09997110213</t>
  </si>
  <si>
    <t>1420030006</t>
  </si>
  <si>
    <t>13625</t>
  </si>
  <si>
    <t>AAAAA BBBBB</t>
  </si>
  <si>
    <t>Michael-Pacher-Straße 10, 39031 Bruneck</t>
  </si>
  <si>
    <t>Freibetrag:</t>
  </si>
  <si>
    <t>Jahr / Anno 2026</t>
  </si>
  <si>
    <t xml:space="preserve">Steuerbonus 
100 EUR                                                                                                                                                                              Bonus fiscale        100 EUR
</t>
  </si>
  <si>
    <r>
      <t xml:space="preserve">Lohntabelle Handel  -  Minimi tabellari - settore commercio </t>
    </r>
    <r>
      <rPr>
        <b/>
        <sz val="8"/>
        <rFont val="Arial"/>
        <family val="2"/>
      </rPr>
      <t>(Quelle: tabella retributiva CCNL Commercio)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</si>
</sst>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4">
    <numFmt numFmtId="44" formatCode="_-* #,##0.00\ &quot;€&quot;_-;\-* #,##0.00\ &quot;€&quot;_-;_-* &quot;-&quot;??\ &quot;€&quot;_-;_-@_-"/>
    <numFmt numFmtId="164" formatCode="0.0%"/>
    <numFmt numFmtId="165" formatCode="#,##0__"/>
    <numFmt numFmtId="166" formatCode="@__"/>
    <numFmt numFmtId="167" formatCode="#,##0.00&quot; &quot;"/>
    <numFmt numFmtId="168" formatCode="#,##0.00\ &quot; &quot;"/>
    <numFmt numFmtId="169" formatCode="#,##0.00000&quot; &quot;"/>
    <numFmt numFmtId="170" formatCode="0&quot;       &quot;"/>
    <numFmt numFmtId="171" formatCode="#,##0&quot; &quot;"/>
    <numFmt numFmtId="172" formatCode="#,##0.0&quot; &quot;"/>
    <numFmt numFmtId="173" formatCode="0.0000000&quot; &quot;"/>
    <numFmt numFmtId="174" formatCode="0.000%"/>
    <numFmt numFmtId="175" formatCode="_-* #,##0.00\ [$€]_-;\-* #,##0.00\ [$€]_-;_-* &quot;-&quot;??\ [$€]_-;_-@_-"/>
    <numFmt numFmtId="176" formatCode="#,##0&quot;   &quot;"/>
    <numFmt numFmtId="177" formatCode="#,##0.00&quot;  &quot;"/>
    <numFmt numFmtId="178" formatCode="#,##0.00_ ;\-#,##0.00\ "/>
    <numFmt numFmtId="179" formatCode="0.00&quot; €&quot;"/>
    <numFmt numFmtId="180" formatCode="0.0000&quot;  &quot;"/>
    <numFmt numFmtId="181" formatCode="&quot;+ &quot;#,##0\ &quot;=&quot;"/>
    <numFmt numFmtId="182" formatCode="#,##0.00&quot; €&quot;"/>
    <numFmt numFmtId="183" formatCode="0.00&quot; Std.&quot;"/>
    <numFmt numFmtId="184" formatCode="0.0000&quot; Std.&quot;"/>
    <numFmt numFmtId="185" formatCode="#,##0.00\ &quot;€&quot;"/>
    <numFmt numFmtId="186" formatCode="#,##0.0000&quot; &quot;"/>
  </numFmts>
  <fonts count="36" x14ac:knownFonts="1">
    <font>
      <sz val="10"/>
      <name val="Arial"/>
    </font>
    <font>
      <sz val="10"/>
      <name val="Arial"/>
      <family val="2"/>
    </font>
    <font>
      <sz val="8"/>
      <name val="Arial"/>
      <family val="2"/>
    </font>
    <font>
      <b/>
      <sz val="11"/>
      <name val="Arial"/>
      <family val="2"/>
    </font>
    <font>
      <b/>
      <sz val="10"/>
      <name val="Arial"/>
      <family val="2"/>
    </font>
    <font>
      <sz val="8"/>
      <name val="Arial"/>
      <family val="2"/>
    </font>
    <font>
      <sz val="7"/>
      <name val="Arial"/>
      <family val="2"/>
    </font>
    <font>
      <sz val="9"/>
      <name val="Arial"/>
      <family val="2"/>
    </font>
    <font>
      <sz val="7"/>
      <name val="Arial"/>
      <family val="2"/>
    </font>
    <font>
      <b/>
      <sz val="9"/>
      <name val="Arial"/>
      <family val="2"/>
    </font>
    <font>
      <b/>
      <sz val="8"/>
      <name val="Arial"/>
      <family val="2"/>
    </font>
    <font>
      <sz val="11"/>
      <name val="Arial"/>
      <family val="2"/>
    </font>
    <font>
      <sz val="6"/>
      <name val="Arial"/>
      <family val="2"/>
    </font>
    <font>
      <b/>
      <sz val="7"/>
      <name val="Arial"/>
      <family val="2"/>
    </font>
    <font>
      <sz val="6"/>
      <name val="Arial"/>
      <family val="2"/>
    </font>
    <font>
      <b/>
      <sz val="6"/>
      <name val="Arial"/>
      <family val="2"/>
    </font>
    <font>
      <sz val="10"/>
      <name val="Arial"/>
      <family val="2"/>
    </font>
    <font>
      <sz val="12"/>
      <name val="Times New Roman"/>
      <family val="1"/>
    </font>
    <font>
      <sz val="10"/>
      <color indexed="10"/>
      <name val="Arial"/>
      <family val="2"/>
    </font>
    <font>
      <sz val="8"/>
      <color indexed="10"/>
      <name val="Arial"/>
      <family val="2"/>
    </font>
    <font>
      <sz val="6"/>
      <color indexed="10"/>
      <name val="Arial"/>
      <family val="2"/>
    </font>
    <font>
      <b/>
      <sz val="11"/>
      <color indexed="10"/>
      <name val="Arial"/>
      <family val="2"/>
    </font>
    <font>
      <sz val="11"/>
      <color indexed="10"/>
      <name val="Arial"/>
      <family val="2"/>
    </font>
    <font>
      <sz val="9"/>
      <color indexed="10"/>
      <name val="Arial"/>
      <family val="2"/>
    </font>
    <font>
      <b/>
      <sz val="9"/>
      <color indexed="10"/>
      <name val="Arial"/>
      <family val="2"/>
    </font>
    <font>
      <b/>
      <sz val="7"/>
      <color indexed="10"/>
      <name val="Arial"/>
      <family val="2"/>
    </font>
    <font>
      <sz val="10"/>
      <color theme="0"/>
      <name val="Arial"/>
      <family val="2"/>
    </font>
    <font>
      <b/>
      <sz val="9"/>
      <color theme="0"/>
      <name val="Arial"/>
      <family val="2"/>
    </font>
    <font>
      <sz val="6"/>
      <color theme="0"/>
      <name val="Arial"/>
      <family val="2"/>
    </font>
    <font>
      <sz val="5"/>
      <color theme="0"/>
      <name val="Arial"/>
      <family val="2"/>
    </font>
    <font>
      <sz val="7"/>
      <color theme="0"/>
      <name val="Arial"/>
      <family val="2"/>
    </font>
    <font>
      <b/>
      <sz val="10"/>
      <color theme="0"/>
      <name val="Arial"/>
      <family val="2"/>
    </font>
    <font>
      <sz val="8"/>
      <color theme="0"/>
      <name val="Arial"/>
      <family val="2"/>
    </font>
    <font>
      <sz val="10"/>
      <name val="Arial"/>
      <family val="2"/>
    </font>
    <font>
      <b/>
      <sz val="10"/>
      <color indexed="10"/>
      <name val="Arial"/>
      <family val="2"/>
    </font>
    <font>
      <b/>
      <sz val="9"/>
      <color indexed="81"/>
      <name val="Segoe UI"/>
      <family val="2"/>
    </font>
  </fonts>
  <fills count="7">
    <fill>
      <patternFill patternType="none"/>
    </fill>
    <fill>
      <patternFill patternType="gray125"/>
    </fill>
    <fill>
      <patternFill patternType="solid">
        <fgColor indexed="44"/>
        <bgColor indexed="64"/>
      </patternFill>
    </fill>
    <fill>
      <patternFill patternType="solid">
        <fgColor indexed="43"/>
        <bgColor indexed="64"/>
      </patternFill>
    </fill>
    <fill>
      <patternFill patternType="solid">
        <fgColor rgb="FFFFFFCC"/>
        <bgColor indexed="64"/>
      </patternFill>
    </fill>
    <fill>
      <patternFill patternType="solid">
        <fgColor rgb="FFFFC000"/>
        <bgColor indexed="64"/>
      </patternFill>
    </fill>
    <fill>
      <patternFill patternType="solid">
        <fgColor rgb="FF99CCFF"/>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thin">
        <color indexed="64"/>
      </right>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thin">
        <color indexed="64"/>
      </right>
      <top style="hair">
        <color indexed="64"/>
      </top>
      <bottom/>
      <diagonal/>
    </border>
    <border>
      <left style="hair">
        <color indexed="64"/>
      </left>
      <right style="thin">
        <color indexed="64"/>
      </right>
      <top/>
      <bottom style="thin">
        <color indexed="64"/>
      </bottom>
      <diagonal/>
    </border>
    <border>
      <left style="thin">
        <color indexed="64"/>
      </left>
      <right style="hair">
        <color indexed="64"/>
      </right>
      <top style="hair">
        <color indexed="64"/>
      </top>
      <bottom/>
      <diagonal/>
    </border>
    <border>
      <left style="thin">
        <color indexed="64"/>
      </left>
      <right style="hair">
        <color indexed="64"/>
      </right>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4">
    <xf numFmtId="0" fontId="0" fillId="0" borderId="0"/>
    <xf numFmtId="175" fontId="1" fillId="0" borderId="0" applyFont="0" applyFill="0" applyBorder="0" applyAlignment="0" applyProtection="0"/>
    <xf numFmtId="0" fontId="17" fillId="0" borderId="0"/>
    <xf numFmtId="44" fontId="33" fillId="0" borderId="0" applyFont="0" applyFill="0" applyBorder="0" applyAlignment="0" applyProtection="0"/>
  </cellStyleXfs>
  <cellXfs count="592">
    <xf numFmtId="0" fontId="0" fillId="0" borderId="0" xfId="0"/>
    <xf numFmtId="167" fontId="8" fillId="0" borderId="1" xfId="0" applyNumberFormat="1" applyFont="1" applyBorder="1" applyAlignment="1">
      <alignment horizontal="right" vertical="center"/>
    </xf>
    <xf numFmtId="167" fontId="13" fillId="2" borderId="1" xfId="0" applyNumberFormat="1" applyFont="1" applyFill="1" applyBorder="1" applyAlignment="1">
      <alignment horizontal="right" vertical="center"/>
    </xf>
    <xf numFmtId="0" fontId="4" fillId="0" borderId="0" xfId="0" applyFont="1"/>
    <xf numFmtId="0" fontId="14" fillId="0" borderId="2" xfId="0" applyFont="1" applyBorder="1" applyAlignment="1">
      <alignment horizontal="left" vertical="center" wrapText="1"/>
    </xf>
    <xf numFmtId="0" fontId="14" fillId="0" borderId="3" xfId="0" applyFont="1" applyBorder="1" applyAlignment="1">
      <alignment horizontal="left" vertical="center" wrapText="1"/>
    </xf>
    <xf numFmtId="0" fontId="14" fillId="0" borderId="3" xfId="0" applyFont="1" applyBorder="1" applyAlignment="1">
      <alignment horizontal="center" vertical="center" wrapText="1"/>
    </xf>
    <xf numFmtId="0" fontId="14" fillId="0" borderId="4" xfId="0" applyFont="1" applyBorder="1" applyAlignment="1">
      <alignment horizontal="center" vertical="center" wrapText="1"/>
    </xf>
    <xf numFmtId="0" fontId="14" fillId="0" borderId="0" xfId="0" applyFont="1"/>
    <xf numFmtId="0" fontId="4" fillId="0" borderId="5" xfId="0" applyFont="1" applyBorder="1" applyAlignment="1">
      <alignment horizontal="center"/>
    </xf>
    <xf numFmtId="0" fontId="4" fillId="0" borderId="6" xfId="0" applyFont="1" applyBorder="1" applyAlignment="1">
      <alignment horizontal="center"/>
    </xf>
    <xf numFmtId="17" fontId="0" fillId="0" borderId="7" xfId="0" applyNumberFormat="1" applyBorder="1" applyAlignment="1">
      <alignment horizontal="left" indent="4"/>
    </xf>
    <xf numFmtId="0" fontId="0" fillId="0" borderId="8" xfId="0" applyBorder="1" applyAlignment="1">
      <alignment horizontal="center"/>
    </xf>
    <xf numFmtId="0" fontId="4" fillId="0" borderId="9" xfId="0" applyFont="1" applyBorder="1" applyAlignment="1">
      <alignment horizontal="center"/>
    </xf>
    <xf numFmtId="0" fontId="4" fillId="0" borderId="10" xfId="0" applyFont="1" applyBorder="1" applyAlignment="1">
      <alignment horizontal="center"/>
    </xf>
    <xf numFmtId="0" fontId="11" fillId="0" borderId="0" xfId="0" applyFont="1" applyAlignment="1">
      <alignment vertical="top"/>
    </xf>
    <xf numFmtId="0" fontId="4" fillId="0" borderId="0" xfId="0" applyFont="1" applyAlignment="1">
      <alignment vertical="top"/>
    </xf>
    <xf numFmtId="0" fontId="3" fillId="0" borderId="0" xfId="0" applyFont="1" applyAlignment="1">
      <alignment horizontal="center" vertical="center"/>
    </xf>
    <xf numFmtId="167" fontId="5" fillId="0" borderId="0" xfId="0" applyNumberFormat="1" applyFont="1" applyAlignment="1">
      <alignment vertical="center"/>
    </xf>
    <xf numFmtId="0" fontId="9" fillId="0" borderId="0" xfId="0" applyFont="1" applyAlignment="1">
      <alignment horizontal="center" vertical="center"/>
    </xf>
    <xf numFmtId="0" fontId="14" fillId="0" borderId="1" xfId="0" applyFont="1" applyBorder="1" applyAlignment="1">
      <alignment horizontal="center" vertical="center" wrapText="1"/>
    </xf>
    <xf numFmtId="0" fontId="9" fillId="0" borderId="0" xfId="0" applyFont="1"/>
    <xf numFmtId="0" fontId="8" fillId="0" borderId="0" xfId="0" applyFont="1"/>
    <xf numFmtId="174" fontId="0" fillId="0" borderId="0" xfId="0" applyNumberFormat="1"/>
    <xf numFmtId="0" fontId="3" fillId="0" borderId="0" xfId="0" applyFont="1"/>
    <xf numFmtId="0" fontId="13" fillId="0" borderId="24" xfId="0" applyFont="1" applyBorder="1" applyAlignment="1">
      <alignment horizontal="center" vertical="center"/>
    </xf>
    <xf numFmtId="0" fontId="13" fillId="0" borderId="1" xfId="0" applyFont="1" applyBorder="1" applyAlignment="1">
      <alignment horizontal="center" vertical="center"/>
    </xf>
    <xf numFmtId="0" fontId="13" fillId="0" borderId="0" xfId="0" applyFont="1" applyAlignment="1">
      <alignment horizontal="center" vertical="center"/>
    </xf>
    <xf numFmtId="0" fontId="8" fillId="0" borderId="16" xfId="0" applyFont="1" applyBorder="1" applyAlignment="1">
      <alignment horizontal="center" vertical="center"/>
    </xf>
    <xf numFmtId="167" fontId="8" fillId="0" borderId="16" xfId="0" applyNumberFormat="1" applyFont="1" applyBorder="1" applyAlignment="1">
      <alignment horizontal="right" vertical="center"/>
    </xf>
    <xf numFmtId="0" fontId="8" fillId="0" borderId="19" xfId="0" applyFont="1" applyBorder="1" applyAlignment="1">
      <alignment horizontal="center" vertical="center"/>
    </xf>
    <xf numFmtId="167" fontId="8" fillId="0" borderId="19" xfId="0" applyNumberFormat="1" applyFont="1" applyBorder="1" applyAlignment="1">
      <alignment horizontal="right" vertical="center"/>
    </xf>
    <xf numFmtId="0" fontId="8" fillId="0" borderId="21" xfId="0" applyFont="1" applyBorder="1" applyAlignment="1">
      <alignment horizontal="center" vertical="center"/>
    </xf>
    <xf numFmtId="167" fontId="8" fillId="0" borderId="21" xfId="0" applyNumberFormat="1" applyFont="1" applyBorder="1" applyAlignment="1">
      <alignment horizontal="right" vertical="center"/>
    </xf>
    <xf numFmtId="0" fontId="6" fillId="0" borderId="0" xfId="0" applyFont="1" applyAlignment="1">
      <alignment horizontal="center" vertical="center"/>
    </xf>
    <xf numFmtId="167" fontId="8" fillId="0" borderId="19" xfId="0" applyNumberFormat="1" applyFont="1" applyBorder="1" applyAlignment="1">
      <alignment vertical="center"/>
    </xf>
    <xf numFmtId="167" fontId="8" fillId="0" borderId="21" xfId="0" applyNumberFormat="1" applyFont="1" applyBorder="1" applyAlignment="1">
      <alignment vertical="center"/>
    </xf>
    <xf numFmtId="0" fontId="8" fillId="0" borderId="20" xfId="0" applyFont="1" applyBorder="1" applyAlignment="1">
      <alignment horizontal="center" vertical="center" wrapText="1"/>
    </xf>
    <xf numFmtId="0" fontId="8" fillId="0" borderId="30" xfId="0" applyFont="1" applyBorder="1" applyAlignment="1">
      <alignment horizontal="left" vertical="center"/>
    </xf>
    <xf numFmtId="0" fontId="8" fillId="0" borderId="31"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0" xfId="0" applyFont="1" applyAlignment="1">
      <alignment vertical="center"/>
    </xf>
    <xf numFmtId="3" fontId="8" fillId="0" borderId="32" xfId="0" applyNumberFormat="1" applyFont="1" applyBorder="1" applyAlignment="1">
      <alignment horizontal="center" vertical="center"/>
    </xf>
    <xf numFmtId="0" fontId="8" fillId="0" borderId="33" xfId="0" applyFont="1" applyBorder="1" applyAlignment="1">
      <alignment horizontal="left" vertical="center"/>
    </xf>
    <xf numFmtId="0" fontId="8" fillId="0" borderId="34" xfId="0" applyFont="1" applyBorder="1" applyAlignment="1">
      <alignment horizontal="center" vertical="center"/>
    </xf>
    <xf numFmtId="172" fontId="8" fillId="0" borderId="35" xfId="0" applyNumberFormat="1" applyFont="1" applyBorder="1" applyAlignment="1">
      <alignment horizontal="right" vertical="center"/>
    </xf>
    <xf numFmtId="172" fontId="8" fillId="0" borderId="15" xfId="0" applyNumberFormat="1" applyFont="1" applyBorder="1" applyAlignment="1">
      <alignment horizontal="right" vertical="center"/>
    </xf>
    <xf numFmtId="3" fontId="8" fillId="0" borderId="17" xfId="0" applyNumberFormat="1" applyFont="1" applyBorder="1" applyAlignment="1">
      <alignment horizontal="center" vertical="center"/>
    </xf>
    <xf numFmtId="172" fontId="8" fillId="0" borderId="36" xfId="0" applyNumberFormat="1" applyFont="1" applyBorder="1" applyAlignment="1">
      <alignment horizontal="right" vertical="center"/>
    </xf>
    <xf numFmtId="172" fontId="8" fillId="0" borderId="18" xfId="0" applyNumberFormat="1" applyFont="1" applyBorder="1" applyAlignment="1">
      <alignment horizontal="right" vertical="center"/>
    </xf>
    <xf numFmtId="0" fontId="8" fillId="0" borderId="37" xfId="0" applyFont="1" applyBorder="1" applyAlignment="1">
      <alignment horizontal="left" vertical="center"/>
    </xf>
    <xf numFmtId="0" fontId="8" fillId="0" borderId="36" xfId="0" applyFont="1" applyBorder="1" applyAlignment="1">
      <alignment horizontal="center" vertical="center"/>
    </xf>
    <xf numFmtId="0" fontId="8" fillId="0" borderId="18" xfId="0" applyFont="1" applyBorder="1" applyAlignment="1">
      <alignment horizontal="center" vertical="center"/>
    </xf>
    <xf numFmtId="3" fontId="8" fillId="0" borderId="20" xfId="0" applyNumberFormat="1" applyFont="1" applyBorder="1" applyAlignment="1">
      <alignment horizontal="center" vertical="center"/>
    </xf>
    <xf numFmtId="0" fontId="8" fillId="0" borderId="31" xfId="0" applyFont="1" applyBorder="1" applyAlignment="1">
      <alignment horizontal="center" vertical="center"/>
    </xf>
    <xf numFmtId="0" fontId="8" fillId="0" borderId="11" xfId="0" applyFont="1" applyBorder="1" applyAlignment="1">
      <alignment horizontal="center" vertical="center"/>
    </xf>
    <xf numFmtId="172" fontId="8" fillId="0" borderId="31" xfId="0" applyNumberFormat="1" applyFont="1" applyBorder="1" applyAlignment="1">
      <alignment horizontal="right" vertical="center"/>
    </xf>
    <xf numFmtId="172" fontId="8" fillId="0" borderId="11" xfId="0" applyNumberFormat="1" applyFont="1" applyBorder="1" applyAlignment="1">
      <alignment horizontal="right" vertical="center"/>
    </xf>
    <xf numFmtId="4" fontId="8" fillId="0" borderId="34" xfId="0" applyNumberFormat="1" applyFont="1" applyBorder="1" applyAlignment="1">
      <alignment horizontal="right" vertical="center"/>
    </xf>
    <xf numFmtId="4" fontId="8" fillId="0" borderId="38" xfId="0" applyNumberFormat="1" applyFont="1" applyBorder="1" applyAlignment="1">
      <alignment horizontal="right" vertical="center"/>
    </xf>
    <xf numFmtId="4" fontId="8" fillId="0" borderId="36" xfId="0" applyNumberFormat="1" applyFont="1" applyBorder="1" applyAlignment="1">
      <alignment horizontal="right" vertical="center"/>
    </xf>
    <xf numFmtId="4" fontId="8" fillId="0" borderId="18" xfId="0" applyNumberFormat="1" applyFont="1" applyBorder="1" applyAlignment="1">
      <alignment horizontal="right" vertical="center"/>
    </xf>
    <xf numFmtId="4" fontId="8" fillId="0" borderId="31" xfId="0" applyNumberFormat="1" applyFont="1" applyBorder="1" applyAlignment="1">
      <alignment horizontal="right" vertical="center"/>
    </xf>
    <xf numFmtId="4" fontId="8" fillId="0" borderId="11" xfId="0" applyNumberFormat="1" applyFont="1" applyBorder="1" applyAlignment="1">
      <alignment horizontal="right" vertical="center"/>
    </xf>
    <xf numFmtId="3" fontId="8" fillId="0" borderId="0" xfId="0" applyNumberFormat="1" applyFont="1" applyAlignment="1">
      <alignment horizontal="center" vertical="center"/>
    </xf>
    <xf numFmtId="0" fontId="8" fillId="0" borderId="0" xfId="0" applyFont="1" applyAlignment="1">
      <alignment horizontal="left" vertical="center"/>
    </xf>
    <xf numFmtId="4" fontId="8" fillId="0" borderId="0" xfId="0" applyNumberFormat="1" applyFont="1" applyAlignment="1">
      <alignment horizontal="right" vertical="center"/>
    </xf>
    <xf numFmtId="4" fontId="8" fillId="0" borderId="0" xfId="0" applyNumberFormat="1" applyFont="1" applyAlignment="1">
      <alignment horizontal="right"/>
    </xf>
    <xf numFmtId="4" fontId="8" fillId="0" borderId="35" xfId="0" applyNumberFormat="1" applyFont="1" applyBorder="1" applyAlignment="1">
      <alignment vertical="center"/>
    </xf>
    <xf numFmtId="4" fontId="8" fillId="0" borderId="34" xfId="0" applyNumberFormat="1" applyFont="1" applyBorder="1" applyAlignment="1">
      <alignment vertical="center"/>
    </xf>
    <xf numFmtId="4" fontId="8" fillId="0" borderId="38" xfId="0" applyNumberFormat="1" applyFont="1" applyBorder="1" applyAlignment="1">
      <alignment vertical="center"/>
    </xf>
    <xf numFmtId="171" fontId="8" fillId="0" borderId="35" xfId="0" applyNumberFormat="1" applyFont="1" applyBorder="1" applyAlignment="1">
      <alignment horizontal="center" vertical="center"/>
    </xf>
    <xf numFmtId="171" fontId="8" fillId="0" borderId="15" xfId="0" applyNumberFormat="1" applyFont="1" applyBorder="1" applyAlignment="1">
      <alignment horizontal="center" vertical="center"/>
    </xf>
    <xf numFmtId="171" fontId="8" fillId="0" borderId="36" xfId="0" applyNumberFormat="1" applyFont="1" applyBorder="1" applyAlignment="1">
      <alignment horizontal="center" vertical="center"/>
    </xf>
    <xf numFmtId="171" fontId="8" fillId="0" borderId="18" xfId="0" applyNumberFormat="1" applyFont="1" applyBorder="1" applyAlignment="1">
      <alignment horizontal="center" vertical="center"/>
    </xf>
    <xf numFmtId="4" fontId="8" fillId="0" borderId="36" xfId="0" applyNumberFormat="1" applyFont="1" applyBorder="1" applyAlignment="1">
      <alignment vertical="center"/>
    </xf>
    <xf numFmtId="4" fontId="8" fillId="0" borderId="18" xfId="0" applyNumberFormat="1" applyFont="1" applyBorder="1" applyAlignment="1">
      <alignment vertical="center"/>
    </xf>
    <xf numFmtId="4" fontId="8" fillId="0" borderId="31" xfId="0" applyNumberFormat="1" applyFont="1" applyBorder="1" applyAlignment="1">
      <alignment vertical="center"/>
    </xf>
    <xf numFmtId="4" fontId="8" fillId="0" borderId="11" xfId="0" applyNumberFormat="1" applyFont="1" applyBorder="1" applyAlignment="1">
      <alignment vertical="center"/>
    </xf>
    <xf numFmtId="171" fontId="8" fillId="0" borderId="31" xfId="0" applyNumberFormat="1" applyFont="1" applyBorder="1" applyAlignment="1">
      <alignment horizontal="center" vertical="center"/>
    </xf>
    <xf numFmtId="171" fontId="8" fillId="0" borderId="11" xfId="0" applyNumberFormat="1" applyFont="1" applyBorder="1" applyAlignment="1">
      <alignment horizontal="center" vertical="center"/>
    </xf>
    <xf numFmtId="0" fontId="13" fillId="0" borderId="0" xfId="0" applyFont="1"/>
    <xf numFmtId="4" fontId="8" fillId="0" borderId="35" xfId="0" applyNumberFormat="1" applyFont="1" applyBorder="1"/>
    <xf numFmtId="4" fontId="8" fillId="0" borderId="15" xfId="0" applyNumberFormat="1" applyFont="1" applyBorder="1"/>
    <xf numFmtId="4" fontId="8" fillId="0" borderId="36" xfId="0" applyNumberFormat="1" applyFont="1" applyBorder="1"/>
    <xf numFmtId="4" fontId="8" fillId="0" borderId="18" xfId="0" applyNumberFormat="1" applyFont="1" applyBorder="1"/>
    <xf numFmtId="4" fontId="8" fillId="0" borderId="31" xfId="0" applyNumberFormat="1" applyFont="1" applyBorder="1"/>
    <xf numFmtId="4" fontId="8" fillId="0" borderId="11" xfId="0" applyNumberFormat="1" applyFont="1" applyBorder="1"/>
    <xf numFmtId="0" fontId="8" fillId="0" borderId="1" xfId="0" applyFont="1" applyBorder="1" applyAlignment="1">
      <alignment horizontal="center" vertical="center" wrapText="1"/>
    </xf>
    <xf numFmtId="0" fontId="14" fillId="0" borderId="0" xfId="0" applyFont="1" applyAlignment="1">
      <alignment vertical="center"/>
    </xf>
    <xf numFmtId="3" fontId="14" fillId="0" borderId="1" xfId="0" applyNumberFormat="1" applyFont="1" applyBorder="1" applyAlignment="1">
      <alignment horizontal="center" vertical="center"/>
    </xf>
    <xf numFmtId="0" fontId="1" fillId="0" borderId="0" xfId="0" applyFont="1" applyAlignment="1">
      <alignment horizontal="left" vertical="center"/>
    </xf>
    <xf numFmtId="0" fontId="1" fillId="0" borderId="0" xfId="0" applyFont="1"/>
    <xf numFmtId="0" fontId="1" fillId="0" borderId="0" xfId="0" applyFont="1" applyAlignment="1">
      <alignment vertical="center"/>
    </xf>
    <xf numFmtId="0" fontId="5" fillId="0" borderId="0" xfId="0" applyFont="1" applyAlignment="1">
      <alignment horizontal="left" vertical="center"/>
    </xf>
    <xf numFmtId="0" fontId="18" fillId="0" borderId="0" xfId="0" applyFont="1"/>
    <xf numFmtId="167" fontId="19" fillId="0" borderId="0" xfId="0" applyNumberFormat="1" applyFont="1" applyAlignment="1">
      <alignment vertical="center"/>
    </xf>
    <xf numFmtId="0" fontId="19" fillId="0" borderId="0" xfId="0" applyFont="1" applyAlignment="1">
      <alignment horizontal="left" vertical="center"/>
    </xf>
    <xf numFmtId="0" fontId="16" fillId="0" borderId="0" xfId="0" applyFont="1" applyAlignment="1">
      <alignment horizontal="left" indent="1"/>
    </xf>
    <xf numFmtId="0" fontId="22" fillId="0" borderId="0" xfId="0" applyFont="1" applyAlignment="1">
      <alignment horizontal="center" vertical="top"/>
    </xf>
    <xf numFmtId="0" fontId="21" fillId="0" borderId="0" xfId="0" applyFont="1" applyAlignment="1">
      <alignment vertical="center"/>
    </xf>
    <xf numFmtId="0" fontId="24" fillId="0" borderId="0" xfId="0" applyFont="1" applyAlignment="1">
      <alignment vertical="center"/>
    </xf>
    <xf numFmtId="0" fontId="23" fillId="0" borderId="0" xfId="0" applyFont="1"/>
    <xf numFmtId="3" fontId="20" fillId="0" borderId="0" xfId="0" applyNumberFormat="1" applyFont="1" applyAlignment="1">
      <alignment horizontal="center" vertical="center" wrapText="1"/>
    </xf>
    <xf numFmtId="3" fontId="20" fillId="0" borderId="0" xfId="0" applyNumberFormat="1" applyFont="1" applyAlignment="1">
      <alignment horizontal="left" vertical="center" wrapText="1"/>
    </xf>
    <xf numFmtId="167" fontId="8" fillId="2" borderId="16" xfId="0" applyNumberFormat="1" applyFont="1" applyFill="1" applyBorder="1" applyAlignment="1">
      <alignment horizontal="right" vertical="center"/>
    </xf>
    <xf numFmtId="167" fontId="8" fillId="2" borderId="19" xfId="0" applyNumberFormat="1" applyFont="1" applyFill="1" applyBorder="1" applyAlignment="1">
      <alignment horizontal="right" vertical="center"/>
    </xf>
    <xf numFmtId="167" fontId="8" fillId="2" borderId="21" xfId="0" applyNumberFormat="1" applyFont="1" applyFill="1" applyBorder="1" applyAlignment="1">
      <alignment horizontal="right" vertical="center"/>
    </xf>
    <xf numFmtId="0" fontId="6" fillId="0" borderId="0" xfId="0" applyFont="1"/>
    <xf numFmtId="0" fontId="0" fillId="0" borderId="0" xfId="0" applyAlignment="1">
      <alignment horizontal="center"/>
    </xf>
    <xf numFmtId="0" fontId="2" fillId="0" borderId="0" xfId="0" applyFont="1" applyAlignment="1">
      <alignment horizontal="center"/>
    </xf>
    <xf numFmtId="3" fontId="0" fillId="0" borderId="0" xfId="0" applyNumberFormat="1" applyAlignment="1">
      <alignment horizontal="center"/>
    </xf>
    <xf numFmtId="0" fontId="1" fillId="0" borderId="0" xfId="0" applyFont="1" applyAlignment="1">
      <alignment horizontal="center"/>
    </xf>
    <xf numFmtId="0" fontId="1" fillId="0" borderId="0" xfId="0" applyFont="1" applyAlignment="1">
      <alignment horizontal="left" indent="1"/>
    </xf>
    <xf numFmtId="3" fontId="1" fillId="0" borderId="0" xfId="0" applyNumberFormat="1" applyFont="1" applyAlignment="1">
      <alignment horizontal="center"/>
    </xf>
    <xf numFmtId="0" fontId="0" fillId="0" borderId="40" xfId="0" applyBorder="1" applyAlignment="1">
      <alignment horizontal="center"/>
    </xf>
    <xf numFmtId="0" fontId="4" fillId="0" borderId="39" xfId="0" applyFont="1" applyBorder="1" applyAlignment="1">
      <alignment horizontal="center"/>
    </xf>
    <xf numFmtId="0" fontId="10" fillId="0" borderId="25" xfId="0" applyFont="1" applyBorder="1" applyAlignment="1">
      <alignment horizontal="center"/>
    </xf>
    <xf numFmtId="0" fontId="3" fillId="0" borderId="0" xfId="0" applyFont="1" applyAlignment="1">
      <alignment horizontal="left" vertical="center" indent="1"/>
    </xf>
    <xf numFmtId="3" fontId="1" fillId="0" borderId="0" xfId="0" applyNumberFormat="1" applyFont="1" applyAlignment="1">
      <alignment horizontal="right"/>
    </xf>
    <xf numFmtId="0" fontId="7" fillId="0" borderId="0" xfId="0" applyFont="1" applyAlignment="1">
      <alignment horizontal="center" vertical="top"/>
    </xf>
    <xf numFmtId="0" fontId="7" fillId="0" borderId="0" xfId="0" applyFont="1" applyAlignment="1">
      <alignment horizontal="right" vertical="top"/>
    </xf>
    <xf numFmtId="0" fontId="11" fillId="0" borderId="0" xfId="0" applyFont="1" applyAlignment="1">
      <alignment horizontal="center" vertical="top"/>
    </xf>
    <xf numFmtId="3" fontId="13" fillId="0" borderId="27" xfId="0" applyNumberFormat="1" applyFont="1" applyBorder="1" applyAlignment="1">
      <alignment horizontal="center" vertical="center"/>
    </xf>
    <xf numFmtId="4" fontId="1" fillId="0" borderId="0" xfId="0" applyNumberFormat="1" applyFont="1" applyAlignment="1">
      <alignment horizontal="right"/>
    </xf>
    <xf numFmtId="17" fontId="13" fillId="0" borderId="0" xfId="0" applyNumberFormat="1" applyFont="1" applyAlignment="1">
      <alignment horizontal="center" vertical="center"/>
    </xf>
    <xf numFmtId="0" fontId="12" fillId="4" borderId="1" xfId="0" applyFont="1" applyFill="1" applyBorder="1" applyAlignment="1" applyProtection="1">
      <alignment horizontal="left" vertical="center"/>
      <protection locked="0"/>
    </xf>
    <xf numFmtId="14" fontId="14" fillId="4" borderId="1" xfId="0" applyNumberFormat="1" applyFont="1" applyFill="1" applyBorder="1" applyAlignment="1" applyProtection="1">
      <alignment horizontal="center" vertical="center"/>
      <protection locked="0"/>
    </xf>
    <xf numFmtId="0" fontId="12" fillId="4" borderId="1" xfId="0" applyFont="1" applyFill="1" applyBorder="1" applyAlignment="1" applyProtection="1">
      <alignment horizontal="center" vertical="center"/>
      <protection locked="0"/>
    </xf>
    <xf numFmtId="167" fontId="8" fillId="4" borderId="1" xfId="0" applyNumberFormat="1" applyFont="1" applyFill="1" applyBorder="1" applyAlignment="1" applyProtection="1">
      <alignment horizontal="right" vertical="center"/>
      <protection locked="0"/>
    </xf>
    <xf numFmtId="0" fontId="14" fillId="4" borderId="1" xfId="0" applyFont="1" applyFill="1" applyBorder="1" applyAlignment="1" applyProtection="1">
      <alignment horizontal="left" vertical="center"/>
      <protection locked="0"/>
    </xf>
    <xf numFmtId="0" fontId="14" fillId="4" borderId="1" xfId="0" applyFont="1" applyFill="1" applyBorder="1" applyAlignment="1" applyProtection="1">
      <alignment horizontal="center" vertical="center"/>
      <protection locked="0"/>
    </xf>
    <xf numFmtId="14" fontId="8" fillId="4" borderId="1" xfId="0" applyNumberFormat="1" applyFont="1" applyFill="1" applyBorder="1" applyAlignment="1" applyProtection="1">
      <alignment horizontal="center" vertical="center"/>
      <protection locked="0"/>
    </xf>
    <xf numFmtId="10" fontId="1" fillId="4" borderId="0" xfId="0" applyNumberFormat="1" applyFont="1" applyFill="1" applyAlignment="1" applyProtection="1">
      <alignment horizontal="center" vertical="center"/>
      <protection locked="0"/>
    </xf>
    <xf numFmtId="182" fontId="1" fillId="4" borderId="0" xfId="3" applyNumberFormat="1" applyFont="1" applyFill="1" applyBorder="1" applyAlignment="1" applyProtection="1">
      <alignment horizontal="center" vertical="center"/>
      <protection locked="0"/>
    </xf>
    <xf numFmtId="4" fontId="1" fillId="4" borderId="0" xfId="0" applyNumberFormat="1" applyFont="1" applyFill="1" applyAlignment="1">
      <alignment horizontal="right"/>
    </xf>
    <xf numFmtId="0" fontId="9" fillId="4" borderId="0" xfId="0" applyFont="1" applyFill="1" applyAlignment="1">
      <alignment horizontal="center" vertical="center"/>
    </xf>
    <xf numFmtId="10" fontId="8" fillId="4" borderId="1" xfId="0" applyNumberFormat="1" applyFont="1" applyFill="1" applyBorder="1" applyAlignment="1" applyProtection="1">
      <alignment horizontal="center" vertical="center"/>
      <protection locked="0"/>
    </xf>
    <xf numFmtId="167" fontId="8" fillId="4" borderId="1" xfId="0" applyNumberFormat="1" applyFont="1" applyFill="1" applyBorder="1" applyAlignment="1" applyProtection="1">
      <alignment horizontal="center" vertical="center"/>
      <protection locked="0"/>
    </xf>
    <xf numFmtId="0" fontId="8" fillId="4" borderId="1" xfId="0" applyFont="1" applyFill="1" applyBorder="1" applyAlignment="1" applyProtection="1">
      <alignment horizontal="center"/>
      <protection locked="0"/>
    </xf>
    <xf numFmtId="0" fontId="6" fillId="0" borderId="16" xfId="0" applyFont="1" applyBorder="1" applyAlignment="1">
      <alignment horizontal="center" vertical="center"/>
    </xf>
    <xf numFmtId="167" fontId="6" fillId="2" borderId="16" xfId="0" applyNumberFormat="1" applyFont="1" applyFill="1" applyBorder="1" applyAlignment="1">
      <alignment horizontal="right" vertical="center"/>
    </xf>
    <xf numFmtId="167" fontId="6" fillId="0" borderId="16" xfId="0" applyNumberFormat="1" applyFont="1" applyBorder="1" applyAlignment="1">
      <alignment horizontal="right" vertical="center"/>
    </xf>
    <xf numFmtId="0" fontId="6" fillId="0" borderId="19" xfId="0" applyFont="1" applyBorder="1" applyAlignment="1">
      <alignment horizontal="center" vertical="center"/>
    </xf>
    <xf numFmtId="167" fontId="6" fillId="2" borderId="19" xfId="0" applyNumberFormat="1" applyFont="1" applyFill="1" applyBorder="1" applyAlignment="1">
      <alignment horizontal="right" vertical="center"/>
    </xf>
    <xf numFmtId="167" fontId="6" fillId="0" borderId="19" xfId="0" applyNumberFormat="1" applyFont="1" applyBorder="1" applyAlignment="1">
      <alignment horizontal="right" vertical="center"/>
    </xf>
    <xf numFmtId="0" fontId="6" fillId="0" borderId="21" xfId="0" applyFont="1" applyBorder="1" applyAlignment="1">
      <alignment horizontal="center" vertical="center"/>
    </xf>
    <xf numFmtId="167" fontId="6" fillId="2" borderId="21" xfId="0" applyNumberFormat="1" applyFont="1" applyFill="1" applyBorder="1" applyAlignment="1">
      <alignment horizontal="right" vertical="center"/>
    </xf>
    <xf numFmtId="167" fontId="6" fillId="0" borderId="21" xfId="0" applyNumberFormat="1" applyFont="1" applyBorder="1" applyAlignment="1">
      <alignment horizontal="right" vertical="center"/>
    </xf>
    <xf numFmtId="0" fontId="8" fillId="4" borderId="32" xfId="0" applyFont="1" applyFill="1" applyBorder="1" applyAlignment="1" applyProtection="1">
      <alignment horizontal="center" vertical="center"/>
      <protection locked="0"/>
    </xf>
    <xf numFmtId="0" fontId="8" fillId="4" borderId="17" xfId="0" applyFont="1" applyFill="1" applyBorder="1" applyAlignment="1" applyProtection="1">
      <alignment horizontal="center" vertical="center"/>
      <protection locked="0"/>
    </xf>
    <xf numFmtId="0" fontId="8" fillId="4" borderId="20" xfId="0" applyFont="1" applyFill="1" applyBorder="1" applyAlignment="1" applyProtection="1">
      <alignment horizontal="center" vertical="center"/>
      <protection locked="0"/>
    </xf>
    <xf numFmtId="172" fontId="8" fillId="4" borderId="14" xfId="0" applyNumberFormat="1" applyFont="1" applyFill="1" applyBorder="1" applyAlignment="1" applyProtection="1">
      <alignment horizontal="right" vertical="center"/>
      <protection locked="0"/>
    </xf>
    <xf numFmtId="172" fontId="8" fillId="4" borderId="17" xfId="0" applyNumberFormat="1" applyFont="1" applyFill="1" applyBorder="1" applyAlignment="1" applyProtection="1">
      <alignment horizontal="right" vertical="center"/>
      <protection locked="0"/>
    </xf>
    <xf numFmtId="172" fontId="8" fillId="4" borderId="20" xfId="0" applyNumberFormat="1" applyFont="1" applyFill="1" applyBorder="1" applyAlignment="1" applyProtection="1">
      <alignment horizontal="right" vertical="center"/>
      <protection locked="0"/>
    </xf>
    <xf numFmtId="4" fontId="8" fillId="4" borderId="32" xfId="0" applyNumberFormat="1" applyFont="1" applyFill="1" applyBorder="1" applyAlignment="1" applyProtection="1">
      <alignment horizontal="right" vertical="center"/>
      <protection locked="0"/>
    </xf>
    <xf numFmtId="4" fontId="8" fillId="4" borderId="17" xfId="0" applyNumberFormat="1" applyFont="1" applyFill="1" applyBorder="1" applyAlignment="1" applyProtection="1">
      <alignment horizontal="right" vertical="center"/>
      <protection locked="0"/>
    </xf>
    <xf numFmtId="4" fontId="8" fillId="4" borderId="20" xfId="0" applyNumberFormat="1" applyFont="1" applyFill="1" applyBorder="1" applyAlignment="1" applyProtection="1">
      <alignment horizontal="right" vertical="center"/>
      <protection locked="0"/>
    </xf>
    <xf numFmtId="167" fontId="6" fillId="4" borderId="14" xfId="0" applyNumberFormat="1" applyFont="1" applyFill="1" applyBorder="1" applyAlignment="1" applyProtection="1">
      <alignment horizontal="right" vertical="center"/>
      <protection locked="0"/>
    </xf>
    <xf numFmtId="4" fontId="8" fillId="4" borderId="32" xfId="0" applyNumberFormat="1" applyFont="1" applyFill="1" applyBorder="1" applyAlignment="1" applyProtection="1">
      <alignment vertical="center"/>
      <protection locked="0"/>
    </xf>
    <xf numFmtId="4" fontId="8" fillId="4" borderId="17" xfId="0" applyNumberFormat="1" applyFont="1" applyFill="1" applyBorder="1" applyAlignment="1" applyProtection="1">
      <alignment vertical="center"/>
      <protection locked="0"/>
    </xf>
    <xf numFmtId="4" fontId="8" fillId="4" borderId="20" xfId="0" applyNumberFormat="1" applyFont="1" applyFill="1" applyBorder="1" applyAlignment="1" applyProtection="1">
      <alignment vertical="center"/>
      <protection locked="0"/>
    </xf>
    <xf numFmtId="171" fontId="8" fillId="4" borderId="14" xfId="0" applyNumberFormat="1" applyFont="1" applyFill="1" applyBorder="1" applyAlignment="1" applyProtection="1">
      <alignment horizontal="center" vertical="center"/>
      <protection locked="0"/>
    </xf>
    <xf numFmtId="171" fontId="8" fillId="4" borderId="17" xfId="0" applyNumberFormat="1" applyFont="1" applyFill="1" applyBorder="1" applyAlignment="1" applyProtection="1">
      <alignment horizontal="center" vertical="center"/>
      <protection locked="0"/>
    </xf>
    <xf numFmtId="171" fontId="8" fillId="4" borderId="20" xfId="0" applyNumberFormat="1" applyFont="1" applyFill="1" applyBorder="1" applyAlignment="1" applyProtection="1">
      <alignment horizontal="center" vertical="center"/>
      <protection locked="0"/>
    </xf>
    <xf numFmtId="3" fontId="13" fillId="0" borderId="0" xfId="0" applyNumberFormat="1" applyFont="1" applyAlignment="1">
      <alignment horizontal="center" vertical="center"/>
    </xf>
    <xf numFmtId="169" fontId="6" fillId="4" borderId="1" xfId="0" applyNumberFormat="1" applyFont="1" applyFill="1" applyBorder="1" applyAlignment="1" applyProtection="1">
      <alignment horizontal="right" vertical="center"/>
      <protection locked="0"/>
    </xf>
    <xf numFmtId="169" fontId="8" fillId="4" borderId="1" xfId="0" applyNumberFormat="1" applyFont="1" applyFill="1" applyBorder="1" applyAlignment="1">
      <alignment vertical="center"/>
    </xf>
    <xf numFmtId="169" fontId="8" fillId="4" borderId="1" xfId="0" applyNumberFormat="1" applyFont="1" applyFill="1" applyBorder="1"/>
    <xf numFmtId="0" fontId="6" fillId="4" borderId="32" xfId="0" applyFont="1" applyFill="1" applyBorder="1" applyAlignment="1" applyProtection="1">
      <alignment horizontal="center" vertical="center"/>
      <protection locked="0"/>
    </xf>
    <xf numFmtId="17" fontId="13" fillId="0" borderId="0" xfId="0" applyNumberFormat="1" applyFont="1" applyAlignment="1">
      <alignment horizontal="left" vertical="center"/>
    </xf>
    <xf numFmtId="0" fontId="12" fillId="0" borderId="1" xfId="0" applyFont="1" applyBorder="1" applyAlignment="1">
      <alignment horizontal="center" vertical="center" wrapText="1"/>
    </xf>
    <xf numFmtId="0" fontId="14" fillId="0" borderId="26" xfId="0" applyFont="1" applyBorder="1" applyAlignment="1">
      <alignment horizontal="center" vertical="center" wrapText="1"/>
    </xf>
    <xf numFmtId="179" fontId="4" fillId="0" borderId="0" xfId="0" applyNumberFormat="1" applyFont="1" applyAlignment="1">
      <alignment horizontal="left" vertical="center"/>
    </xf>
    <xf numFmtId="0" fontId="3" fillId="0" borderId="0" xfId="0" applyFont="1" applyAlignment="1">
      <alignment vertical="top"/>
    </xf>
    <xf numFmtId="0" fontId="3" fillId="0" borderId="0" xfId="0" applyFont="1" applyAlignment="1">
      <alignment horizontal="center" vertical="top"/>
    </xf>
    <xf numFmtId="0" fontId="12" fillId="5" borderId="1" xfId="0" applyFont="1" applyFill="1" applyBorder="1" applyAlignment="1">
      <alignment horizontal="center" vertical="center" wrapText="1"/>
    </xf>
    <xf numFmtId="0" fontId="8" fillId="5" borderId="1" xfId="0" applyFont="1" applyFill="1" applyBorder="1" applyAlignment="1" applyProtection="1">
      <alignment horizontal="center"/>
      <protection locked="0"/>
    </xf>
    <xf numFmtId="0" fontId="8" fillId="5" borderId="1" xfId="0" applyFont="1" applyFill="1" applyBorder="1" applyAlignment="1" applyProtection="1">
      <alignment horizontal="center" vertical="center" wrapText="1"/>
      <protection locked="0"/>
    </xf>
    <xf numFmtId="0" fontId="8" fillId="4" borderId="1" xfId="0" applyFont="1" applyFill="1" applyBorder="1" applyAlignment="1" applyProtection="1">
      <alignment horizontal="center" vertical="center" wrapText="1"/>
      <protection locked="0"/>
    </xf>
    <xf numFmtId="178" fontId="9" fillId="0" borderId="0" xfId="1" applyNumberFormat="1" applyFont="1" applyFill="1" applyBorder="1" applyAlignment="1" applyProtection="1">
      <alignment vertical="center"/>
    </xf>
    <xf numFmtId="167" fontId="9" fillId="0" borderId="0" xfId="0" applyNumberFormat="1" applyFont="1" applyAlignment="1">
      <alignment vertical="center"/>
    </xf>
    <xf numFmtId="167" fontId="13" fillId="6" borderId="1" xfId="0" applyNumberFormat="1" applyFont="1" applyFill="1" applyBorder="1" applyAlignment="1">
      <alignment horizontal="right" vertical="center"/>
    </xf>
    <xf numFmtId="0" fontId="4" fillId="0" borderId="5" xfId="0" applyFont="1" applyBorder="1"/>
    <xf numFmtId="0" fontId="1" fillId="0" borderId="22" xfId="0" applyFont="1" applyBorder="1"/>
    <xf numFmtId="0" fontId="1" fillId="0" borderId="7" xfId="0" applyFont="1" applyBorder="1"/>
    <xf numFmtId="4" fontId="1" fillId="0" borderId="8" xfId="0" applyNumberFormat="1" applyFont="1" applyBorder="1" applyAlignment="1">
      <alignment horizontal="right"/>
    </xf>
    <xf numFmtId="49" fontId="1" fillId="0" borderId="7" xfId="0" applyNumberFormat="1" applyFont="1" applyBorder="1"/>
    <xf numFmtId="10" fontId="1" fillId="0" borderId="0" xfId="0" applyNumberFormat="1" applyFont="1"/>
    <xf numFmtId="4" fontId="1" fillId="0" borderId="0" xfId="0" applyNumberFormat="1" applyFont="1"/>
    <xf numFmtId="4" fontId="1" fillId="0" borderId="8" xfId="0" applyNumberFormat="1" applyFont="1" applyBorder="1"/>
    <xf numFmtId="4" fontId="7" fillId="0" borderId="8" xfId="0" applyNumberFormat="1" applyFont="1" applyBorder="1" applyAlignment="1">
      <alignment horizontal="right" vertical="top"/>
    </xf>
    <xf numFmtId="49" fontId="1" fillId="0" borderId="9" xfId="0" applyNumberFormat="1" applyFont="1" applyBorder="1"/>
    <xf numFmtId="0" fontId="7" fillId="0" borderId="27" xfId="0" applyFont="1" applyBorder="1" applyAlignment="1">
      <alignment horizontal="center" vertical="top"/>
    </xf>
    <xf numFmtId="0" fontId="7" fillId="0" borderId="27" xfId="0" applyFont="1" applyBorder="1" applyAlignment="1">
      <alignment horizontal="right" vertical="top"/>
    </xf>
    <xf numFmtId="0" fontId="9" fillId="0" borderId="27" xfId="0" applyFont="1" applyBorder="1" applyAlignment="1">
      <alignment horizontal="center" vertical="center"/>
    </xf>
    <xf numFmtId="0" fontId="7" fillId="0" borderId="27" xfId="0" applyFont="1" applyBorder="1" applyAlignment="1">
      <alignment horizontal="left" vertical="top"/>
    </xf>
    <xf numFmtId="4" fontId="7" fillId="0" borderId="10" xfId="0" applyNumberFormat="1" applyFont="1" applyBorder="1" applyAlignment="1">
      <alignment horizontal="right" vertical="top"/>
    </xf>
    <xf numFmtId="0" fontId="18" fillId="0" borderId="22" xfId="0" applyFont="1" applyBorder="1"/>
    <xf numFmtId="167" fontId="19" fillId="0" borderId="22" xfId="0" applyNumberFormat="1" applyFont="1" applyBorder="1" applyAlignment="1">
      <alignment vertical="center"/>
    </xf>
    <xf numFmtId="0" fontId="18" fillId="0" borderId="6" xfId="0" applyFont="1" applyBorder="1"/>
    <xf numFmtId="0" fontId="18" fillId="0" borderId="8" xfId="0" applyFont="1" applyBorder="1"/>
    <xf numFmtId="0" fontId="24" fillId="0" borderId="27" xfId="0" applyFont="1" applyBorder="1" applyAlignment="1">
      <alignment vertical="center"/>
    </xf>
    <xf numFmtId="4" fontId="1" fillId="4" borderId="27" xfId="0" applyNumberFormat="1" applyFont="1" applyFill="1" applyBorder="1" applyAlignment="1">
      <alignment horizontal="right"/>
    </xf>
    <xf numFmtId="0" fontId="18" fillId="0" borderId="27" xfId="0" applyFont="1" applyBorder="1"/>
    <xf numFmtId="0" fontId="18" fillId="0" borderId="10" xfId="0" applyFont="1" applyBorder="1"/>
    <xf numFmtId="0" fontId="1" fillId="0" borderId="5" xfId="0" applyFont="1" applyBorder="1"/>
    <xf numFmtId="0" fontId="1" fillId="0" borderId="7" xfId="0" applyFont="1" applyBorder="1" applyAlignment="1">
      <alignment horizontal="left" indent="2"/>
    </xf>
    <xf numFmtId="0" fontId="18" fillId="0" borderId="7" xfId="0" applyFont="1" applyBorder="1"/>
    <xf numFmtId="0" fontId="18" fillId="0" borderId="9" xfId="0" applyFont="1" applyBorder="1"/>
    <xf numFmtId="0" fontId="0" fillId="0" borderId="5" xfId="0" applyBorder="1"/>
    <xf numFmtId="0" fontId="0" fillId="0" borderId="22" xfId="0" applyBorder="1"/>
    <xf numFmtId="10" fontId="0" fillId="4" borderId="22" xfId="0" applyNumberFormat="1" applyFill="1" applyBorder="1" applyAlignment="1" applyProtection="1">
      <alignment horizontal="center"/>
      <protection locked="0"/>
    </xf>
    <xf numFmtId="0" fontId="1" fillId="0" borderId="22" xfId="0" applyFont="1" applyBorder="1" applyAlignment="1">
      <alignment horizontal="left" vertical="center"/>
    </xf>
    <xf numFmtId="0" fontId="1" fillId="0" borderId="22" xfId="0" applyFont="1" applyBorder="1" applyAlignment="1">
      <alignment vertical="center"/>
    </xf>
    <xf numFmtId="10" fontId="1" fillId="4" borderId="22" xfId="0" applyNumberFormat="1" applyFont="1" applyFill="1" applyBorder="1" applyAlignment="1" applyProtection="1">
      <alignment horizontal="center" vertical="center"/>
      <protection locked="0"/>
    </xf>
    <xf numFmtId="167" fontId="5" fillId="0" borderId="22" xfId="0" applyNumberFormat="1" applyFont="1" applyBorder="1" applyAlignment="1">
      <alignment vertical="center"/>
    </xf>
    <xf numFmtId="0" fontId="3" fillId="0" borderId="22" xfId="0" applyFont="1" applyBorder="1" applyAlignment="1">
      <alignment horizontal="center" vertical="center"/>
    </xf>
    <xf numFmtId="0" fontId="0" fillId="0" borderId="6" xfId="0" applyBorder="1"/>
    <xf numFmtId="0" fontId="0" fillId="0" borderId="7" xfId="0" applyBorder="1"/>
    <xf numFmtId="10" fontId="0" fillId="4" borderId="0" xfId="0" applyNumberFormat="1" applyFill="1" applyAlignment="1" applyProtection="1">
      <alignment horizontal="center"/>
      <protection locked="0"/>
    </xf>
    <xf numFmtId="0" fontId="0" fillId="0" borderId="8" xfId="0" applyBorder="1"/>
    <xf numFmtId="174" fontId="0" fillId="0" borderId="0" xfId="0" applyNumberFormat="1" applyAlignment="1">
      <alignment horizontal="center"/>
    </xf>
    <xf numFmtId="0" fontId="1" fillId="0" borderId="27" xfId="0" applyFont="1" applyBorder="1" applyAlignment="1">
      <alignment horizontal="left" vertical="center"/>
    </xf>
    <xf numFmtId="0" fontId="1" fillId="0" borderId="27" xfId="0" applyFont="1" applyBorder="1"/>
    <xf numFmtId="0" fontId="1" fillId="0" borderId="27" xfId="0" applyFont="1" applyBorder="1" applyAlignment="1">
      <alignment vertical="center"/>
    </xf>
    <xf numFmtId="182" fontId="1" fillId="4" borderId="27" xfId="3" applyNumberFormat="1" applyFont="1" applyFill="1" applyBorder="1" applyAlignment="1" applyProtection="1">
      <alignment horizontal="center" vertical="center"/>
      <protection locked="0"/>
    </xf>
    <xf numFmtId="167" fontId="19" fillId="0" borderId="27" xfId="0" applyNumberFormat="1" applyFont="1" applyBorder="1" applyAlignment="1">
      <alignment vertical="center"/>
    </xf>
    <xf numFmtId="0" fontId="19" fillId="0" borderId="27" xfId="0" applyFont="1" applyBorder="1" applyAlignment="1">
      <alignment horizontal="left" vertical="center"/>
    </xf>
    <xf numFmtId="0" fontId="18" fillId="0" borderId="52" xfId="0" applyFont="1" applyBorder="1"/>
    <xf numFmtId="0" fontId="18" fillId="0" borderId="53" xfId="0" applyFont="1" applyBorder="1"/>
    <xf numFmtId="0" fontId="18" fillId="0" borderId="54" xfId="0" applyFont="1" applyBorder="1" applyAlignment="1">
      <alignment horizontal="center"/>
    </xf>
    <xf numFmtId="3" fontId="16" fillId="0" borderId="55" xfId="0" applyNumberFormat="1" applyFont="1" applyBorder="1" applyAlignment="1">
      <alignment horizontal="center"/>
    </xf>
    <xf numFmtId="0" fontId="16" fillId="4" borderId="56" xfId="0" applyFont="1" applyFill="1" applyBorder="1" applyAlignment="1" applyProtection="1">
      <alignment horizontal="center"/>
      <protection locked="0"/>
    </xf>
    <xf numFmtId="3" fontId="20" fillId="0" borderId="57" xfId="0" applyNumberFormat="1" applyFont="1" applyBorder="1" applyAlignment="1">
      <alignment horizontal="center" vertical="center" wrapText="1"/>
    </xf>
    <xf numFmtId="3" fontId="20" fillId="0" borderId="58" xfId="0" applyNumberFormat="1" applyFont="1" applyBorder="1" applyAlignment="1">
      <alignment horizontal="left" vertical="center" wrapText="1"/>
    </xf>
    <xf numFmtId="0" fontId="18" fillId="0" borderId="59" xfId="0" applyFont="1" applyBorder="1"/>
    <xf numFmtId="0" fontId="18" fillId="0" borderId="26" xfId="0" applyFont="1" applyBorder="1"/>
    <xf numFmtId="0" fontId="18" fillId="0" borderId="23" xfId="0" applyFont="1" applyBorder="1"/>
    <xf numFmtId="0" fontId="18" fillId="0" borderId="24" xfId="0" applyFont="1" applyBorder="1"/>
    <xf numFmtId="0" fontId="12" fillId="3" borderId="2" xfId="0" applyFont="1" applyFill="1" applyBorder="1" applyAlignment="1" applyProtection="1">
      <alignment horizontal="left" vertical="center"/>
      <protection locked="0"/>
    </xf>
    <xf numFmtId="167" fontId="8" fillId="4" borderId="32" xfId="0" applyNumberFormat="1" applyFont="1" applyFill="1" applyBorder="1" applyAlignment="1" applyProtection="1">
      <alignment vertical="center"/>
      <protection locked="0"/>
    </xf>
    <xf numFmtId="167" fontId="8" fillId="4" borderId="17" xfId="0" applyNumberFormat="1" applyFont="1" applyFill="1" applyBorder="1" applyAlignment="1" applyProtection="1">
      <alignment vertical="center"/>
      <protection locked="0"/>
    </xf>
    <xf numFmtId="167" fontId="8" fillId="4" borderId="20" xfId="0" applyNumberFormat="1" applyFont="1" applyFill="1" applyBorder="1" applyAlignment="1" applyProtection="1">
      <alignment vertical="center"/>
      <protection locked="0"/>
    </xf>
    <xf numFmtId="167" fontId="8" fillId="4" borderId="35" xfId="0" applyNumberFormat="1" applyFont="1" applyFill="1" applyBorder="1" applyAlignment="1">
      <alignment vertical="center"/>
    </xf>
    <xf numFmtId="167" fontId="8" fillId="0" borderId="35" xfId="0" applyNumberFormat="1" applyFont="1" applyBorder="1" applyAlignment="1">
      <alignment vertical="center"/>
    </xf>
    <xf numFmtId="167" fontId="8" fillId="4" borderId="36" xfId="0" applyNumberFormat="1" applyFont="1" applyFill="1" applyBorder="1" applyAlignment="1">
      <alignment vertical="center"/>
    </xf>
    <xf numFmtId="167" fontId="8" fillId="0" borderId="36" xfId="0" applyNumberFormat="1" applyFont="1" applyBorder="1" applyAlignment="1">
      <alignment vertical="center"/>
    </xf>
    <xf numFmtId="167" fontId="8" fillId="4" borderId="36" xfId="0" applyNumberFormat="1" applyFont="1" applyFill="1" applyBorder="1"/>
    <xf numFmtId="167" fontId="8" fillId="0" borderId="36" xfId="0" applyNumberFormat="1" applyFont="1" applyBorder="1"/>
    <xf numFmtId="167" fontId="8" fillId="4" borderId="18" xfId="0" applyNumberFormat="1" applyFont="1" applyFill="1" applyBorder="1"/>
    <xf numFmtId="167" fontId="8" fillId="4" borderId="31" xfId="0" applyNumberFormat="1" applyFont="1" applyFill="1" applyBorder="1" applyAlignment="1">
      <alignment vertical="center"/>
    </xf>
    <xf numFmtId="167" fontId="8" fillId="0" borderId="31" xfId="0" applyNumberFormat="1" applyFont="1" applyBorder="1" applyAlignment="1">
      <alignment vertical="center"/>
    </xf>
    <xf numFmtId="167" fontId="8" fillId="4" borderId="31" xfId="0" applyNumberFormat="1" applyFont="1" applyFill="1" applyBorder="1"/>
    <xf numFmtId="167" fontId="8" fillId="0" borderId="31" xfId="0" applyNumberFormat="1" applyFont="1" applyBorder="1"/>
    <xf numFmtId="167" fontId="8" fillId="4" borderId="11" xfId="0" applyNumberFormat="1" applyFont="1" applyFill="1" applyBorder="1"/>
    <xf numFmtId="4" fontId="0" fillId="0" borderId="0" xfId="0" applyNumberFormat="1"/>
    <xf numFmtId="3" fontId="14" fillId="0" borderId="0" xfId="0" applyNumberFormat="1" applyFont="1" applyAlignment="1">
      <alignment horizontal="center" vertical="center" wrapText="1"/>
    </xf>
    <xf numFmtId="177" fontId="10" fillId="0" borderId="0" xfId="0" applyNumberFormat="1" applyFont="1" applyAlignment="1">
      <alignment vertical="center"/>
    </xf>
    <xf numFmtId="0" fontId="4" fillId="0" borderId="0" xfId="0" applyFont="1" applyAlignment="1">
      <alignment vertical="center"/>
    </xf>
    <xf numFmtId="4" fontId="4" fillId="0" borderId="0" xfId="0" applyNumberFormat="1" applyFont="1" applyAlignment="1">
      <alignment vertical="center"/>
    </xf>
    <xf numFmtId="0" fontId="10" fillId="0" borderId="0" xfId="0" applyFont="1" applyAlignment="1">
      <alignment horizontal="center" vertical="center" wrapText="1"/>
    </xf>
    <xf numFmtId="0" fontId="9" fillId="0" borderId="0" xfId="0" applyFont="1" applyAlignment="1">
      <alignment horizontal="left" vertical="center"/>
    </xf>
    <xf numFmtId="176" fontId="7" fillId="0" borderId="0" xfId="1" applyNumberFormat="1" applyFont="1" applyFill="1" applyBorder="1" applyAlignment="1" applyProtection="1">
      <alignment vertical="center"/>
    </xf>
    <xf numFmtId="177" fontId="2" fillId="0" borderId="0" xfId="0" applyNumberFormat="1" applyFont="1"/>
    <xf numFmtId="168" fontId="3" fillId="0" borderId="0" xfId="0" applyNumberFormat="1" applyFont="1" applyAlignment="1">
      <alignment horizontal="center" vertical="center"/>
    </xf>
    <xf numFmtId="164" fontId="1" fillId="0" borderId="0" xfId="0" applyNumberFormat="1" applyFont="1" applyAlignment="1">
      <alignment horizontal="left" vertical="center"/>
    </xf>
    <xf numFmtId="164" fontId="16" fillId="0" borderId="0" xfId="0" applyNumberFormat="1" applyFont="1" applyAlignment="1">
      <alignment horizontal="left" vertical="center"/>
    </xf>
    <xf numFmtId="3" fontId="16" fillId="0" borderId="0" xfId="0" applyNumberFormat="1" applyFont="1" applyAlignment="1">
      <alignment horizontal="right" vertical="center"/>
    </xf>
    <xf numFmtId="4" fontId="16" fillId="0" borderId="0" xfId="0" applyNumberFormat="1" applyFont="1" applyAlignment="1">
      <alignment horizontal="left" vertical="center"/>
    </xf>
    <xf numFmtId="3" fontId="1" fillId="0" borderId="0" xfId="0" applyNumberFormat="1" applyFont="1" applyAlignment="1">
      <alignment horizontal="right" vertical="center"/>
    </xf>
    <xf numFmtId="168" fontId="9" fillId="0" borderId="0" xfId="0" applyNumberFormat="1" applyFont="1" applyAlignment="1">
      <alignment horizontal="center" vertical="center"/>
    </xf>
    <xf numFmtId="3" fontId="16" fillId="0" borderId="0" xfId="0" applyNumberFormat="1" applyFont="1" applyAlignment="1">
      <alignment vertical="center" wrapText="1"/>
    </xf>
    <xf numFmtId="3" fontId="0" fillId="0" borderId="0" xfId="0" applyNumberFormat="1" applyAlignment="1">
      <alignment horizontal="right"/>
    </xf>
    <xf numFmtId="0" fontId="0" fillId="0" borderId="0" xfId="0" applyAlignment="1">
      <alignment horizontal="left" indent="3"/>
    </xf>
    <xf numFmtId="0" fontId="7" fillId="0" borderId="0" xfId="0" applyFont="1" applyAlignment="1">
      <alignment vertical="center"/>
    </xf>
    <xf numFmtId="0" fontId="9" fillId="0" borderId="0" xfId="0" applyFont="1" applyAlignment="1">
      <alignment vertical="top"/>
    </xf>
    <xf numFmtId="0" fontId="9" fillId="0" borderId="0" xfId="0" applyFont="1" applyAlignment="1">
      <alignment horizontal="center" vertical="top"/>
    </xf>
    <xf numFmtId="0" fontId="7" fillId="0" borderId="0" xfId="0" applyFont="1" applyAlignment="1">
      <alignment horizontal="center" vertical="center"/>
    </xf>
    <xf numFmtId="0" fontId="2" fillId="0" borderId="0" xfId="0" applyFont="1" applyAlignment="1">
      <alignment vertical="center"/>
    </xf>
    <xf numFmtId="0" fontId="5" fillId="0" borderId="0" xfId="0" applyFont="1" applyAlignment="1">
      <alignment vertical="center"/>
    </xf>
    <xf numFmtId="0" fontId="2" fillId="0" borderId="0" xfId="0" applyFont="1" applyAlignment="1">
      <alignment horizontal="left" vertical="center"/>
    </xf>
    <xf numFmtId="0" fontId="9" fillId="0" borderId="0" xfId="0" applyFont="1" applyAlignment="1">
      <alignment vertical="center"/>
    </xf>
    <xf numFmtId="0" fontId="10" fillId="0" borderId="0" xfId="0" applyFont="1" applyAlignment="1">
      <alignment horizontal="center" vertical="center"/>
    </xf>
    <xf numFmtId="0" fontId="6" fillId="0" borderId="0" xfId="0" applyFont="1" applyAlignment="1">
      <alignment vertical="center"/>
    </xf>
    <xf numFmtId="167" fontId="7" fillId="0" borderId="0" xfId="0" applyNumberFormat="1" applyFont="1" applyAlignment="1">
      <alignment vertical="center"/>
    </xf>
    <xf numFmtId="176" fontId="5" fillId="0" borderId="0" xfId="1" applyNumberFormat="1" applyFont="1" applyFill="1" applyBorder="1" applyAlignment="1" applyProtection="1">
      <alignment horizontal="left" vertical="center"/>
    </xf>
    <xf numFmtId="0" fontId="2" fillId="0" borderId="0" xfId="0" applyFont="1"/>
    <xf numFmtId="164" fontId="7" fillId="0" borderId="0" xfId="0" applyNumberFormat="1" applyFont="1" applyAlignment="1">
      <alignment horizontal="center"/>
    </xf>
    <xf numFmtId="180" fontId="2" fillId="0" borderId="0" xfId="0" applyNumberFormat="1" applyFont="1" applyAlignment="1">
      <alignment horizontal="right"/>
    </xf>
    <xf numFmtId="164" fontId="7" fillId="0" borderId="0" xfId="0" applyNumberFormat="1" applyFont="1" applyAlignment="1">
      <alignment horizontal="center" vertical="top"/>
    </xf>
    <xf numFmtId="177" fontId="10" fillId="0" borderId="0" xfId="0" applyNumberFormat="1" applyFont="1"/>
    <xf numFmtId="0" fontId="11" fillId="0" borderId="0" xfId="0" applyFont="1" applyAlignment="1">
      <alignment horizontal="justify" vertical="top" wrapText="1"/>
    </xf>
    <xf numFmtId="0" fontId="11" fillId="0" borderId="0" xfId="0" applyFont="1" applyAlignment="1">
      <alignment horizontal="center" vertical="center"/>
    </xf>
    <xf numFmtId="0" fontId="11" fillId="0" borderId="0" xfId="0" applyFont="1" applyAlignment="1">
      <alignment vertical="center"/>
    </xf>
    <xf numFmtId="0" fontId="0" fillId="0" borderId="0" xfId="0" applyAlignment="1">
      <alignment vertical="center"/>
    </xf>
    <xf numFmtId="0" fontId="12" fillId="0" borderId="0" xfId="0" applyFont="1" applyAlignment="1">
      <alignment horizontal="left" vertical="center" wrapText="1" indent="1"/>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6" fillId="0" borderId="13" xfId="0" applyFont="1" applyBorder="1" applyAlignment="1">
      <alignment horizontal="center" vertical="center"/>
    </xf>
    <xf numFmtId="167" fontId="5" fillId="0" borderId="15" xfId="0" applyNumberFormat="1" applyFont="1" applyBorder="1" applyAlignment="1">
      <alignment vertical="center"/>
    </xf>
    <xf numFmtId="167" fontId="5" fillId="0" borderId="14" xfId="0" applyNumberFormat="1" applyFont="1" applyBorder="1" applyAlignment="1">
      <alignment vertical="center"/>
    </xf>
    <xf numFmtId="164" fontId="5" fillId="0" borderId="16" xfId="0" applyNumberFormat="1" applyFont="1" applyBorder="1" applyAlignment="1">
      <alignment horizontal="center" vertical="center"/>
    </xf>
    <xf numFmtId="10" fontId="5" fillId="0" borderId="16" xfId="0" applyNumberFormat="1" applyFont="1" applyBorder="1" applyAlignment="1">
      <alignment horizontal="center" vertical="center"/>
    </xf>
    <xf numFmtId="167" fontId="5" fillId="0" borderId="18" xfId="0" applyNumberFormat="1" applyFont="1" applyBorder="1" applyAlignment="1">
      <alignment vertical="center"/>
    </xf>
    <xf numFmtId="167" fontId="5" fillId="0" borderId="17" xfId="0" applyNumberFormat="1" applyFont="1" applyBorder="1" applyAlignment="1">
      <alignment vertical="center"/>
    </xf>
    <xf numFmtId="164" fontId="5" fillId="0" borderId="19" xfId="0" applyNumberFormat="1" applyFont="1" applyBorder="1" applyAlignment="1">
      <alignment horizontal="center" vertical="center"/>
    </xf>
    <xf numFmtId="10" fontId="5" fillId="0" borderId="19" xfId="0" applyNumberFormat="1" applyFont="1" applyBorder="1" applyAlignment="1">
      <alignment horizontal="center" vertical="center"/>
    </xf>
    <xf numFmtId="167" fontId="5" fillId="0" borderId="11" xfId="0" applyNumberFormat="1" applyFont="1" applyBorder="1" applyAlignment="1">
      <alignment vertical="center"/>
    </xf>
    <xf numFmtId="167" fontId="5" fillId="0" borderId="20" xfId="0" applyNumberFormat="1" applyFont="1" applyBorder="1" applyAlignment="1">
      <alignment vertical="center"/>
    </xf>
    <xf numFmtId="164" fontId="5" fillId="0" borderId="21" xfId="0" applyNumberFormat="1" applyFont="1" applyBorder="1" applyAlignment="1">
      <alignment horizontal="center" vertical="center"/>
    </xf>
    <xf numFmtId="10" fontId="5" fillId="0" borderId="21" xfId="0" applyNumberFormat="1" applyFont="1" applyBorder="1" applyAlignment="1">
      <alignment horizontal="center" vertical="center"/>
    </xf>
    <xf numFmtId="168" fontId="6" fillId="0" borderId="0" xfId="0" applyNumberFormat="1" applyFont="1" applyAlignment="1">
      <alignment vertical="center"/>
    </xf>
    <xf numFmtId="164" fontId="6" fillId="0" borderId="0" xfId="0" applyNumberFormat="1" applyFont="1" applyAlignment="1">
      <alignment horizontal="center" vertical="center"/>
    </xf>
    <xf numFmtId="0" fontId="5" fillId="0" borderId="0" xfId="0" applyFont="1" applyAlignment="1">
      <alignment horizontal="justify" vertical="top" wrapText="1"/>
    </xf>
    <xf numFmtId="0" fontId="4" fillId="0" borderId="0" xfId="0" applyFont="1" applyAlignment="1">
      <alignment horizontal="justify" vertical="top" wrapText="1"/>
    </xf>
    <xf numFmtId="0" fontId="12" fillId="0" borderId="10" xfId="0" applyFont="1" applyBorder="1" applyAlignment="1">
      <alignment horizontal="center" vertical="center"/>
    </xf>
    <xf numFmtId="176" fontId="7" fillId="0" borderId="25" xfId="1" applyNumberFormat="1" applyFont="1" applyFill="1" applyBorder="1" applyAlignment="1">
      <alignment vertical="center"/>
    </xf>
    <xf numFmtId="167" fontId="9" fillId="0" borderId="22" xfId="0" applyNumberFormat="1" applyFont="1" applyBorder="1" applyAlignment="1">
      <alignment vertical="center"/>
    </xf>
    <xf numFmtId="0" fontId="9" fillId="0" borderId="22" xfId="0" applyFont="1" applyBorder="1" applyAlignment="1">
      <alignment horizontal="right"/>
    </xf>
    <xf numFmtId="167" fontId="9" fillId="0" borderId="22" xfId="0" applyNumberFormat="1" applyFont="1" applyBorder="1" applyAlignment="1">
      <alignment horizontal="right"/>
    </xf>
    <xf numFmtId="168" fontId="7" fillId="0" borderId="22" xfId="0" applyNumberFormat="1" applyFont="1" applyBorder="1"/>
    <xf numFmtId="168" fontId="6" fillId="0" borderId="22" xfId="0" applyNumberFormat="1" applyFont="1" applyBorder="1" applyAlignment="1">
      <alignment vertical="center"/>
    </xf>
    <xf numFmtId="164" fontId="6" fillId="0" borderId="22" xfId="0" applyNumberFormat="1" applyFont="1" applyBorder="1" applyAlignment="1">
      <alignment horizontal="center" vertical="center"/>
    </xf>
    <xf numFmtId="0" fontId="12" fillId="0" borderId="22" xfId="0" applyFont="1" applyBorder="1" applyAlignment="1">
      <alignment horizontal="left" vertical="center" wrapText="1" indent="1"/>
    </xf>
    <xf numFmtId="0" fontId="12" fillId="0" borderId="6" xfId="0" applyFont="1" applyBorder="1" applyAlignment="1">
      <alignment horizontal="left" vertical="center" wrapText="1" indent="1"/>
    </xf>
    <xf numFmtId="176" fontId="7" fillId="0" borderId="1" xfId="1" applyNumberFormat="1" applyFont="1" applyFill="1" applyBorder="1" applyAlignment="1">
      <alignment vertical="center"/>
    </xf>
    <xf numFmtId="167" fontId="9" fillId="0" borderId="23" xfId="0" applyNumberFormat="1" applyFont="1" applyBorder="1" applyAlignment="1">
      <alignment vertical="center"/>
    </xf>
    <xf numFmtId="168" fontId="3" fillId="0" borderId="23" xfId="0" applyNumberFormat="1" applyFont="1" applyBorder="1" applyAlignment="1">
      <alignment horizontal="center" vertical="center"/>
    </xf>
    <xf numFmtId="0" fontId="12" fillId="0" borderId="8" xfId="0" applyFont="1" applyBorder="1" applyAlignment="1">
      <alignment horizontal="left" vertical="center" wrapText="1" indent="1"/>
    </xf>
    <xf numFmtId="168" fontId="9" fillId="0" borderId="23" xfId="0" applyNumberFormat="1" applyFont="1" applyBorder="1" applyAlignment="1">
      <alignment horizontal="center" vertical="center"/>
    </xf>
    <xf numFmtId="164" fontId="1" fillId="0" borderId="23" xfId="0" applyNumberFormat="1" applyFont="1" applyBorder="1" applyAlignment="1">
      <alignment horizontal="left" vertical="center"/>
    </xf>
    <xf numFmtId="164" fontId="1" fillId="0" borderId="23" xfId="0" applyNumberFormat="1" applyFont="1" applyBorder="1" applyAlignment="1">
      <alignment horizontal="left"/>
    </xf>
    <xf numFmtId="0" fontId="7" fillId="0" borderId="23" xfId="0" applyFont="1" applyBorder="1" applyAlignment="1">
      <alignment horizontal="left" vertical="center" wrapText="1" indent="2"/>
    </xf>
    <xf numFmtId="0" fontId="7" fillId="0" borderId="24" xfId="0" applyFont="1" applyBorder="1" applyAlignment="1">
      <alignment horizontal="left" vertical="center" wrapText="1" indent="2"/>
    </xf>
    <xf numFmtId="176" fontId="7" fillId="0" borderId="1" xfId="1" applyNumberFormat="1" applyFont="1" applyFill="1" applyBorder="1" applyAlignment="1" applyProtection="1">
      <alignment vertical="center"/>
    </xf>
    <xf numFmtId="164" fontId="16" fillId="0" borderId="23" xfId="0" applyNumberFormat="1" applyFont="1" applyBorder="1" applyAlignment="1">
      <alignment horizontal="left" vertical="center"/>
    </xf>
    <xf numFmtId="0" fontId="16" fillId="0" borderId="23" xfId="0" applyFont="1" applyBorder="1" applyAlignment="1">
      <alignment horizontal="left" vertical="center" wrapText="1" indent="2"/>
    </xf>
    <xf numFmtId="0" fontId="16" fillId="0" borderId="23" xfId="0" applyFont="1" applyBorder="1" applyAlignment="1">
      <alignment vertical="center"/>
    </xf>
    <xf numFmtId="179" fontId="4" fillId="0" borderId="23" xfId="0" applyNumberFormat="1" applyFont="1" applyBorder="1" applyAlignment="1">
      <alignment horizontal="left" vertical="center"/>
    </xf>
    <xf numFmtId="0" fontId="6" fillId="0" borderId="23" xfId="0" applyFont="1" applyBorder="1" applyAlignment="1">
      <alignment vertical="center"/>
    </xf>
    <xf numFmtId="2" fontId="10" fillId="0" borderId="23" xfId="0" applyNumberFormat="1" applyFont="1" applyBorder="1" applyAlignment="1">
      <alignment horizontal="left" vertical="center"/>
    </xf>
    <xf numFmtId="164" fontId="16" fillId="0" borderId="23" xfId="0" applyNumberFormat="1" applyFont="1" applyBorder="1" applyAlignment="1">
      <alignment horizontal="left"/>
    </xf>
    <xf numFmtId="164" fontId="7" fillId="0" borderId="23" xfId="0" applyNumberFormat="1" applyFont="1" applyBorder="1" applyAlignment="1">
      <alignment horizontal="left"/>
    </xf>
    <xf numFmtId="164" fontId="7" fillId="0" borderId="24" xfId="0" applyNumberFormat="1" applyFont="1" applyBorder="1" applyAlignment="1">
      <alignment horizontal="left"/>
    </xf>
    <xf numFmtId="164" fontId="16" fillId="0" borderId="0" xfId="0" applyNumberFormat="1" applyFont="1" applyAlignment="1">
      <alignment horizontal="left"/>
    </xf>
    <xf numFmtId="164" fontId="7" fillId="0" borderId="0" xfId="0" applyNumberFormat="1" applyFont="1" applyAlignment="1">
      <alignment horizontal="left"/>
    </xf>
    <xf numFmtId="176" fontId="7" fillId="0" borderId="25" xfId="1" applyNumberFormat="1" applyFont="1" applyFill="1" applyBorder="1" applyAlignment="1" applyProtection="1">
      <alignment vertical="center"/>
    </xf>
    <xf numFmtId="164" fontId="7" fillId="0" borderId="23" xfId="0" applyNumberFormat="1" applyFont="1" applyBorder="1" applyAlignment="1">
      <alignment horizontal="left" vertical="center"/>
    </xf>
    <xf numFmtId="0" fontId="7" fillId="0" borderId="23" xfId="0" applyFont="1" applyBorder="1" applyAlignment="1">
      <alignment horizontal="left" vertical="center" wrapText="1" indent="1"/>
    </xf>
    <xf numFmtId="0" fontId="7" fillId="0" borderId="24" xfId="0" applyFont="1" applyBorder="1" applyAlignment="1">
      <alignment horizontal="left" vertical="center" wrapText="1" indent="1"/>
    </xf>
    <xf numFmtId="167" fontId="9" fillId="0" borderId="26" xfId="0" applyNumberFormat="1" applyFont="1" applyBorder="1" applyAlignment="1">
      <alignment vertical="center"/>
    </xf>
    <xf numFmtId="168" fontId="7" fillId="0" borderId="5" xfId="0" applyNumberFormat="1" applyFont="1" applyBorder="1" applyAlignment="1">
      <alignment horizontal="center" vertical="center"/>
    </xf>
    <xf numFmtId="164" fontId="7" fillId="0" borderId="22" xfId="0" applyNumberFormat="1" applyFont="1" applyBorder="1" applyAlignment="1">
      <alignment horizontal="center" vertical="center"/>
    </xf>
    <xf numFmtId="0" fontId="7" fillId="0" borderId="22" xfId="0" applyFont="1" applyBorder="1" applyAlignment="1">
      <alignment horizontal="left" vertical="center" wrapText="1" indent="1"/>
    </xf>
    <xf numFmtId="0" fontId="7" fillId="0" borderId="6" xfId="0" applyFont="1" applyBorder="1" applyAlignment="1">
      <alignment horizontal="left" vertical="center" wrapText="1" indent="1"/>
    </xf>
    <xf numFmtId="181" fontId="9" fillId="0" borderId="1" xfId="0" applyNumberFormat="1" applyFont="1" applyBorder="1" applyAlignment="1">
      <alignment horizontal="center" vertical="center"/>
    </xf>
    <xf numFmtId="4" fontId="9" fillId="0" borderId="0" xfId="0" applyNumberFormat="1" applyFont="1" applyAlignment="1">
      <alignment horizontal="center"/>
    </xf>
    <xf numFmtId="168" fontId="7" fillId="0" borderId="0" xfId="0" applyNumberFormat="1" applyFont="1" applyAlignment="1">
      <alignment horizontal="left" vertical="top" wrapText="1" indent="2"/>
    </xf>
    <xf numFmtId="0" fontId="7" fillId="0" borderId="0" xfId="0" applyFont="1" applyAlignment="1">
      <alignment horizontal="left" vertical="center" wrapText="1" indent="1"/>
    </xf>
    <xf numFmtId="0" fontId="7" fillId="0" borderId="8" xfId="0" applyFont="1" applyBorder="1" applyAlignment="1">
      <alignment horizontal="left" vertical="center" wrapText="1" indent="1"/>
    </xf>
    <xf numFmtId="168" fontId="7" fillId="0" borderId="9" xfId="0" applyNumberFormat="1" applyFont="1" applyBorder="1" applyAlignment="1">
      <alignment horizontal="center" vertical="center"/>
    </xf>
    <xf numFmtId="164" fontId="7" fillId="0" borderId="27" xfId="0" applyNumberFormat="1" applyFont="1" applyBorder="1" applyAlignment="1">
      <alignment horizontal="center" vertical="center"/>
    </xf>
    <xf numFmtId="0" fontId="7" fillId="0" borderId="27" xfId="0" applyFont="1" applyBorder="1" applyAlignment="1">
      <alignment horizontal="left" vertical="center" wrapText="1" indent="1"/>
    </xf>
    <xf numFmtId="0" fontId="7" fillId="0" borderId="10" xfId="0" applyFont="1" applyBorder="1" applyAlignment="1">
      <alignment horizontal="left" vertical="center" wrapText="1" indent="1"/>
    </xf>
    <xf numFmtId="167" fontId="9" fillId="0" borderId="26" xfId="0" applyNumberFormat="1" applyFont="1" applyBorder="1" applyAlignment="1">
      <alignment horizontal="left" vertical="center" indent="1"/>
    </xf>
    <xf numFmtId="167" fontId="9" fillId="0" borderId="23" xfId="0" applyNumberFormat="1" applyFont="1" applyBorder="1" applyAlignment="1">
      <alignment horizontal="left" vertical="center" indent="1"/>
    </xf>
    <xf numFmtId="167" fontId="9" fillId="0" borderId="24" xfId="0" applyNumberFormat="1" applyFont="1" applyBorder="1" applyAlignment="1">
      <alignment horizontal="left" vertical="center" indent="1"/>
    </xf>
    <xf numFmtId="0" fontId="3" fillId="0" borderId="0" xfId="0" applyFont="1" applyAlignment="1">
      <alignment vertical="center"/>
    </xf>
    <xf numFmtId="0" fontId="7" fillId="0" borderId="0" xfId="0" applyFont="1" applyAlignment="1">
      <alignment horizontal="left" vertical="center" indent="1"/>
    </xf>
    <xf numFmtId="164" fontId="7" fillId="0" borderId="0" xfId="0" applyNumberFormat="1" applyFont="1" applyAlignment="1">
      <alignment vertical="center"/>
    </xf>
    <xf numFmtId="176" fontId="7" fillId="0" borderId="0" xfId="1" applyNumberFormat="1" applyFont="1" applyFill="1" applyBorder="1" applyAlignment="1" applyProtection="1">
      <alignment horizontal="left" vertical="center" indent="1"/>
    </xf>
    <xf numFmtId="168" fontId="7" fillId="0" borderId="0" xfId="0" applyNumberFormat="1" applyFont="1" applyAlignment="1">
      <alignment vertical="center"/>
    </xf>
    <xf numFmtId="176" fontId="9" fillId="0" borderId="0" xfId="1" applyNumberFormat="1" applyFont="1" applyFill="1" applyBorder="1" applyAlignment="1" applyProtection="1">
      <alignment horizontal="left" vertical="center" indent="1"/>
    </xf>
    <xf numFmtId="164" fontId="7" fillId="0" borderId="0" xfId="0" applyNumberFormat="1" applyFont="1" applyAlignment="1">
      <alignment horizontal="center" vertical="center"/>
    </xf>
    <xf numFmtId="164" fontId="7" fillId="0" borderId="0" xfId="0" applyNumberFormat="1" applyFont="1" applyAlignment="1">
      <alignment horizontal="left" vertical="center"/>
    </xf>
    <xf numFmtId="176" fontId="10" fillId="0" borderId="0" xfId="1" applyNumberFormat="1" applyFont="1" applyFill="1" applyBorder="1" applyAlignment="1" applyProtection="1">
      <alignment horizontal="left" vertical="center" indent="1"/>
    </xf>
    <xf numFmtId="176" fontId="5" fillId="0" borderId="0" xfId="1" applyNumberFormat="1" applyFont="1" applyFill="1" applyBorder="1" applyAlignment="1" applyProtection="1">
      <alignment vertical="center"/>
    </xf>
    <xf numFmtId="164" fontId="5" fillId="0" borderId="0" xfId="0" applyNumberFormat="1" applyFont="1" applyAlignment="1">
      <alignment horizontal="center" vertical="center"/>
    </xf>
    <xf numFmtId="167" fontId="10" fillId="0" borderId="0" xfId="0" applyNumberFormat="1" applyFont="1" applyAlignment="1">
      <alignment vertical="center"/>
    </xf>
    <xf numFmtId="3" fontId="7" fillId="0" borderId="0" xfId="0" applyNumberFormat="1" applyFont="1" applyAlignment="1">
      <alignment horizontal="center" vertical="top"/>
    </xf>
    <xf numFmtId="0" fontId="9" fillId="0" borderId="0" xfId="0" applyFont="1" applyAlignment="1">
      <alignment horizontal="left" vertical="center" wrapText="1" indent="1"/>
    </xf>
    <xf numFmtId="0" fontId="10" fillId="0" borderId="0" xfId="0" applyFont="1" applyAlignment="1">
      <alignment vertical="center"/>
    </xf>
    <xf numFmtId="0" fontId="4" fillId="0" borderId="0" xfId="0" applyFont="1" applyAlignment="1">
      <alignment horizontal="left" vertical="center"/>
    </xf>
    <xf numFmtId="165" fontId="5" fillId="0" borderId="0" xfId="0" applyNumberFormat="1" applyFont="1" applyAlignment="1">
      <alignment horizontal="center" vertical="center"/>
    </xf>
    <xf numFmtId="166" fontId="5" fillId="0" borderId="0" xfId="0" applyNumberFormat="1" applyFont="1" applyAlignment="1">
      <alignment horizontal="right" vertical="center"/>
    </xf>
    <xf numFmtId="0" fontId="7" fillId="0" borderId="0" xfId="0" applyFont="1" applyAlignment="1">
      <alignment horizontal="left" vertical="center"/>
    </xf>
    <xf numFmtId="49" fontId="7" fillId="0" borderId="0" xfId="0" applyNumberFormat="1" applyFont="1" applyAlignment="1">
      <alignment horizontal="left" vertical="center"/>
    </xf>
    <xf numFmtId="0" fontId="7" fillId="0" borderId="0" xfId="0" applyFont="1" applyAlignment="1">
      <alignment horizontal="justify" vertical="top" wrapText="1"/>
    </xf>
    <xf numFmtId="0" fontId="7" fillId="0" borderId="0" xfId="0" applyFont="1"/>
    <xf numFmtId="0" fontId="14" fillId="0" borderId="28" xfId="0" applyFont="1" applyBorder="1" applyAlignment="1">
      <alignment horizontal="center" vertical="center" wrapText="1"/>
    </xf>
    <xf numFmtId="0" fontId="14" fillId="0" borderId="29" xfId="0" applyFont="1" applyBorder="1" applyAlignment="1">
      <alignment horizontal="center" vertical="center" wrapText="1"/>
    </xf>
    <xf numFmtId="167" fontId="8" fillId="0" borderId="1" xfId="0" applyNumberFormat="1" applyFont="1" applyBorder="1" applyAlignment="1">
      <alignment vertical="center"/>
    </xf>
    <xf numFmtId="169" fontId="8" fillId="0" borderId="1" xfId="0" applyNumberFormat="1" applyFont="1" applyBorder="1" applyAlignment="1">
      <alignment vertical="center"/>
    </xf>
    <xf numFmtId="169" fontId="8" fillId="0" borderId="1" xfId="0" applyNumberFormat="1" applyFont="1" applyBorder="1" applyAlignment="1">
      <alignment horizontal="center" vertical="center"/>
    </xf>
    <xf numFmtId="0" fontId="0" fillId="0" borderId="0" xfId="0" applyAlignment="1">
      <alignment horizontal="justify" vertical="top" wrapText="1"/>
    </xf>
    <xf numFmtId="0" fontId="26" fillId="0" borderId="0" xfId="0" applyFont="1"/>
    <xf numFmtId="0" fontId="27" fillId="0" borderId="0" xfId="0" applyFont="1"/>
    <xf numFmtId="0" fontId="28" fillId="0" borderId="0" xfId="0" applyFont="1" applyAlignment="1">
      <alignment horizontal="center" vertical="center" wrapText="1"/>
    </xf>
    <xf numFmtId="0" fontId="29" fillId="0" borderId="0" xfId="0" applyFont="1" applyAlignment="1">
      <alignment horizontal="center" vertical="center" wrapText="1"/>
    </xf>
    <xf numFmtId="0" fontId="26" fillId="0" borderId="0" xfId="0" applyFont="1" applyAlignment="1">
      <alignment horizontal="justify" vertical="top" wrapText="1"/>
    </xf>
    <xf numFmtId="0" fontId="30" fillId="0" borderId="0" xfId="0" applyFont="1" applyAlignment="1">
      <alignment horizontal="center"/>
    </xf>
    <xf numFmtId="173" fontId="30" fillId="0" borderId="0" xfId="0" applyNumberFormat="1" applyFont="1"/>
    <xf numFmtId="10" fontId="30" fillId="0" borderId="0" xfId="0" applyNumberFormat="1" applyFont="1" applyAlignment="1">
      <alignment horizontal="center"/>
    </xf>
    <xf numFmtId="0" fontId="31" fillId="0" borderId="0" xfId="0" applyFont="1"/>
    <xf numFmtId="0" fontId="2" fillId="0" borderId="0" xfId="0" applyFont="1" applyAlignment="1">
      <alignment horizontal="justify" vertical="top" wrapText="1"/>
    </xf>
    <xf numFmtId="0" fontId="9" fillId="0" borderId="0" xfId="0" applyFont="1" applyAlignment="1">
      <alignment horizontal="left"/>
    </xf>
    <xf numFmtId="0" fontId="4" fillId="0" borderId="0" xfId="0" applyFont="1" applyAlignment="1">
      <alignment horizontal="left"/>
    </xf>
    <xf numFmtId="0" fontId="26" fillId="0" borderId="0" xfId="0" applyFont="1" applyAlignment="1">
      <alignment vertical="center"/>
    </xf>
    <xf numFmtId="9" fontId="4" fillId="0" borderId="0" xfId="0" applyNumberFormat="1" applyFont="1" applyAlignment="1">
      <alignment horizontal="left"/>
    </xf>
    <xf numFmtId="0" fontId="10" fillId="0" borderId="0" xfId="0" applyFont="1"/>
    <xf numFmtId="170" fontId="10" fillId="0" borderId="0" xfId="0" applyNumberFormat="1" applyFont="1" applyAlignment="1">
      <alignment horizontal="right"/>
    </xf>
    <xf numFmtId="0" fontId="32" fillId="0" borderId="0" xfId="0" applyFont="1" applyAlignment="1">
      <alignment vertical="center"/>
    </xf>
    <xf numFmtId="0" fontId="12" fillId="3" borderId="3" xfId="0" applyFont="1" applyFill="1" applyBorder="1" applyAlignment="1" applyProtection="1">
      <alignment horizontal="left" vertical="center"/>
      <protection locked="0"/>
    </xf>
    <xf numFmtId="49" fontId="12" fillId="3" borderId="3" xfId="0" applyNumberFormat="1" applyFont="1" applyFill="1" applyBorder="1" applyAlignment="1" applyProtection="1">
      <alignment horizontal="center" vertical="center"/>
      <protection locked="0"/>
    </xf>
    <xf numFmtId="49" fontId="12" fillId="3" borderId="4" xfId="0" applyNumberFormat="1" applyFont="1" applyFill="1" applyBorder="1" applyAlignment="1" applyProtection="1">
      <alignment horizontal="center" vertical="center"/>
      <protection locked="0"/>
    </xf>
    <xf numFmtId="14" fontId="12" fillId="4" borderId="1" xfId="0" applyNumberFormat="1" applyFont="1" applyFill="1" applyBorder="1" applyAlignment="1" applyProtection="1">
      <alignment horizontal="center" vertical="center"/>
      <protection locked="0"/>
    </xf>
    <xf numFmtId="167" fontId="6" fillId="4" borderId="1" xfId="0" applyNumberFormat="1" applyFont="1" applyFill="1" applyBorder="1" applyAlignment="1" applyProtection="1">
      <alignment horizontal="right" vertical="center"/>
      <protection locked="0"/>
    </xf>
    <xf numFmtId="4" fontId="1" fillId="0" borderId="0" xfId="0" applyNumberFormat="1" applyFont="1" applyAlignment="1">
      <alignment horizontal="right" vertical="top"/>
    </xf>
    <xf numFmtId="185" fontId="1" fillId="0" borderId="0" xfId="0" applyNumberFormat="1" applyFont="1"/>
    <xf numFmtId="4" fontId="1" fillId="0" borderId="27" xfId="0" applyNumberFormat="1" applyFont="1" applyBorder="1" applyAlignment="1">
      <alignment horizontal="right" vertical="top"/>
    </xf>
    <xf numFmtId="185" fontId="1" fillId="0" borderId="0" xfId="0" applyNumberFormat="1" applyFont="1" applyAlignment="1">
      <alignment horizontal="right"/>
    </xf>
    <xf numFmtId="186" fontId="8" fillId="4" borderId="35" xfId="0" applyNumberFormat="1" applyFont="1" applyFill="1" applyBorder="1" applyAlignment="1">
      <alignment vertical="center"/>
    </xf>
    <xf numFmtId="186" fontId="6" fillId="4" borderId="14" xfId="0" applyNumberFormat="1" applyFont="1" applyFill="1" applyBorder="1" applyAlignment="1" applyProtection="1">
      <alignment vertical="center"/>
      <protection locked="0"/>
    </xf>
    <xf numFmtId="186" fontId="8" fillId="0" borderId="35" xfId="0" applyNumberFormat="1" applyFont="1" applyBorder="1" applyAlignment="1">
      <alignment vertical="center"/>
    </xf>
    <xf numFmtId="186" fontId="8" fillId="4" borderId="17" xfId="0" applyNumberFormat="1" applyFont="1" applyFill="1" applyBorder="1" applyAlignment="1" applyProtection="1">
      <alignment vertical="center"/>
      <protection locked="0"/>
    </xf>
    <xf numFmtId="186" fontId="8" fillId="4" borderId="34" xfId="0" applyNumberFormat="1" applyFont="1" applyFill="1" applyBorder="1" applyAlignment="1">
      <alignment vertical="center"/>
    </xf>
    <xf numFmtId="186" fontId="8" fillId="0" borderId="34" xfId="0" applyNumberFormat="1" applyFont="1" applyBorder="1" applyAlignment="1">
      <alignment vertical="center"/>
    </xf>
    <xf numFmtId="186" fontId="8" fillId="4" borderId="38" xfId="0" applyNumberFormat="1" applyFont="1" applyFill="1" applyBorder="1" applyAlignment="1">
      <alignment vertical="center"/>
    </xf>
    <xf numFmtId="186" fontId="8" fillId="4" borderId="36" xfId="0" applyNumberFormat="1" applyFont="1" applyFill="1" applyBorder="1" applyAlignment="1">
      <alignment vertical="center"/>
    </xf>
    <xf numFmtId="186" fontId="8" fillId="0" borderId="36" xfId="0" applyNumberFormat="1" applyFont="1" applyBorder="1" applyAlignment="1">
      <alignment vertical="center"/>
    </xf>
    <xf numFmtId="186" fontId="8" fillId="4" borderId="18" xfId="0" applyNumberFormat="1" applyFont="1" applyFill="1" applyBorder="1" applyAlignment="1">
      <alignment vertical="center"/>
    </xf>
    <xf numFmtId="186" fontId="8" fillId="4" borderId="20" xfId="0" applyNumberFormat="1" applyFont="1" applyFill="1" applyBorder="1" applyAlignment="1" applyProtection="1">
      <alignment vertical="center"/>
      <protection locked="0"/>
    </xf>
    <xf numFmtId="186" fontId="8" fillId="4" borderId="31" xfId="0" applyNumberFormat="1" applyFont="1" applyFill="1" applyBorder="1" applyAlignment="1">
      <alignment vertical="center"/>
    </xf>
    <xf numFmtId="186" fontId="8" fillId="0" borderId="31" xfId="0" applyNumberFormat="1" applyFont="1" applyBorder="1" applyAlignment="1">
      <alignment vertical="center"/>
    </xf>
    <xf numFmtId="186" fontId="8" fillId="4" borderId="11" xfId="0" applyNumberFormat="1" applyFont="1" applyFill="1" applyBorder="1" applyAlignment="1">
      <alignment vertical="center"/>
    </xf>
    <xf numFmtId="2" fontId="6" fillId="4" borderId="14" xfId="0" applyNumberFormat="1" applyFont="1" applyFill="1" applyBorder="1" applyAlignment="1" applyProtection="1">
      <alignment horizontal="right" vertical="center"/>
      <protection locked="0"/>
    </xf>
    <xf numFmtId="167" fontId="8" fillId="4" borderId="14" xfId="0" applyNumberFormat="1" applyFont="1" applyFill="1" applyBorder="1" applyAlignment="1" applyProtection="1">
      <alignment horizontal="right" vertical="center"/>
      <protection locked="0"/>
    </xf>
    <xf numFmtId="167" fontId="8" fillId="4" borderId="17" xfId="0" applyNumberFormat="1" applyFont="1" applyFill="1" applyBorder="1" applyAlignment="1" applyProtection="1">
      <alignment horizontal="right" vertical="center"/>
      <protection locked="0"/>
    </xf>
    <xf numFmtId="167" fontId="8" fillId="4" borderId="20" xfId="0" applyNumberFormat="1" applyFont="1" applyFill="1" applyBorder="1" applyAlignment="1" applyProtection="1">
      <alignment horizontal="right" vertical="center"/>
      <protection locked="0"/>
    </xf>
    <xf numFmtId="0" fontId="12"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4" fillId="0" borderId="22" xfId="0" applyFont="1" applyBorder="1" applyAlignment="1">
      <alignment horizontal="center"/>
    </xf>
    <xf numFmtId="0" fontId="4" fillId="0" borderId="6" xfId="0" applyFont="1" applyBorder="1" applyAlignment="1">
      <alignment horizontal="center"/>
    </xf>
    <xf numFmtId="0" fontId="14" fillId="2" borderId="1" xfId="0" applyFont="1" applyFill="1" applyBorder="1" applyAlignment="1">
      <alignment horizontal="center" vertical="center" wrapText="1"/>
    </xf>
    <xf numFmtId="0" fontId="14" fillId="0" borderId="1" xfId="0" applyFont="1" applyBorder="1" applyAlignment="1">
      <alignment horizontal="left" vertical="center" wrapText="1"/>
    </xf>
    <xf numFmtId="0" fontId="14" fillId="0" borderId="1" xfId="0" applyFont="1" applyBorder="1" applyAlignment="1">
      <alignment horizontal="left" vertical="center"/>
    </xf>
    <xf numFmtId="0" fontId="14" fillId="0" borderId="1" xfId="0" applyFont="1" applyBorder="1" applyAlignment="1">
      <alignment horizontal="center" vertical="center"/>
    </xf>
    <xf numFmtId="0" fontId="2" fillId="0" borderId="0" xfId="0" applyFont="1" applyAlignment="1">
      <alignment horizontal="center"/>
    </xf>
    <xf numFmtId="0" fontId="10" fillId="0" borderId="23" xfId="0" applyFont="1" applyBorder="1" applyAlignment="1">
      <alignment horizontal="center" vertical="center"/>
    </xf>
    <xf numFmtId="0" fontId="10" fillId="0" borderId="24" xfId="0" applyFont="1" applyBorder="1" applyAlignment="1">
      <alignment horizontal="center" vertical="center"/>
    </xf>
    <xf numFmtId="0" fontId="1" fillId="0" borderId="0" xfId="0" applyFont="1" applyAlignment="1">
      <alignment horizontal="right"/>
    </xf>
    <xf numFmtId="183" fontId="1" fillId="0" borderId="0" xfId="0" applyNumberFormat="1" applyFont="1" applyAlignment="1">
      <alignment horizontal="right" indent="1"/>
    </xf>
    <xf numFmtId="184" fontId="1" fillId="0" borderId="0" xfId="0" applyNumberFormat="1" applyFont="1" applyAlignment="1">
      <alignment horizontal="right" indent="1"/>
    </xf>
    <xf numFmtId="3" fontId="13" fillId="0" borderId="27" xfId="0" applyNumberFormat="1" applyFont="1" applyBorder="1" applyAlignment="1">
      <alignment horizontal="center" vertical="center"/>
    </xf>
    <xf numFmtId="0" fontId="8" fillId="0" borderId="14"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44" xfId="0" applyFont="1" applyBorder="1" applyAlignment="1">
      <alignment horizontal="left" vertical="center" wrapText="1"/>
    </xf>
    <xf numFmtId="0" fontId="8" fillId="0" borderId="30" xfId="0" applyFont="1" applyBorder="1" applyAlignment="1">
      <alignment horizontal="left" vertical="center"/>
    </xf>
    <xf numFmtId="0" fontId="13" fillId="0" borderId="41" xfId="0" applyFont="1" applyBorder="1" applyAlignment="1">
      <alignment horizontal="center" vertical="center" wrapText="1"/>
    </xf>
    <xf numFmtId="0" fontId="13" fillId="0" borderId="42" xfId="0" applyFont="1" applyBorder="1" applyAlignment="1">
      <alignment horizontal="center" vertical="center" wrapText="1"/>
    </xf>
    <xf numFmtId="0" fontId="13" fillId="0" borderId="43" xfId="0" applyFont="1" applyBorder="1" applyAlignment="1">
      <alignment horizontal="center" vertical="center" wrapText="1"/>
    </xf>
    <xf numFmtId="0" fontId="8" fillId="0" borderId="0" xfId="0" applyFont="1" applyAlignment="1">
      <alignment horizontal="center" vertical="center" wrapText="1"/>
    </xf>
    <xf numFmtId="0" fontId="8" fillId="0" borderId="0" xfId="0" applyFont="1" applyAlignment="1">
      <alignment horizontal="left" vertical="center" wrapText="1"/>
    </xf>
    <xf numFmtId="0" fontId="8" fillId="0" borderId="0" xfId="0" applyFont="1" applyAlignment="1">
      <alignment horizontal="left" vertical="center"/>
    </xf>
    <xf numFmtId="0" fontId="2" fillId="0" borderId="0" xfId="0" applyFont="1" applyAlignment="1">
      <alignment horizontal="center" vertical="center" wrapText="1"/>
    </xf>
    <xf numFmtId="0" fontId="7" fillId="0" borderId="0" xfId="0" applyFont="1" applyAlignment="1">
      <alignment horizontal="left" vertical="center"/>
    </xf>
    <xf numFmtId="164" fontId="7" fillId="0" borderId="27" xfId="0" applyNumberFormat="1" applyFont="1" applyBorder="1" applyAlignment="1">
      <alignment horizontal="center"/>
    </xf>
    <xf numFmtId="164" fontId="7" fillId="0" borderId="22" xfId="0" applyNumberFormat="1" applyFont="1" applyBorder="1" applyAlignment="1">
      <alignment horizontal="center" vertical="top"/>
    </xf>
    <xf numFmtId="0" fontId="10" fillId="0" borderId="0" xfId="0" applyFont="1" applyAlignment="1">
      <alignment horizontal="center" vertical="center" wrapText="1"/>
    </xf>
    <xf numFmtId="0" fontId="6" fillId="0" borderId="25" xfId="0" applyFont="1" applyBorder="1" applyAlignment="1">
      <alignment horizontal="center" vertical="center" wrapText="1"/>
    </xf>
    <xf numFmtId="0" fontId="6" fillId="0" borderId="39" xfId="0" applyFont="1" applyBorder="1" applyAlignment="1">
      <alignment horizontal="center" vertical="center"/>
    </xf>
    <xf numFmtId="0" fontId="10" fillId="0" borderId="23" xfId="0" applyFont="1" applyBorder="1" applyAlignment="1">
      <alignment horizontal="center"/>
    </xf>
    <xf numFmtId="0" fontId="10" fillId="0" borderId="24" xfId="0" applyFont="1" applyBorder="1" applyAlignment="1">
      <alignment horizontal="center"/>
    </xf>
    <xf numFmtId="0" fontId="14" fillId="0" borderId="26" xfId="0" applyFont="1" applyBorder="1" applyAlignment="1">
      <alignment horizontal="center" vertical="center" wrapText="1"/>
    </xf>
    <xf numFmtId="0" fontId="14" fillId="0" borderId="23" xfId="0" applyFont="1" applyBorder="1" applyAlignment="1">
      <alignment horizontal="center" vertical="center" wrapText="1"/>
    </xf>
    <xf numFmtId="0" fontId="14" fillId="0" borderId="24" xfId="0" applyFont="1" applyBorder="1" applyAlignment="1">
      <alignment horizontal="center" vertical="center" wrapText="1"/>
    </xf>
    <xf numFmtId="176" fontId="7" fillId="0" borderId="26" xfId="1" applyNumberFormat="1" applyFont="1" applyFill="1" applyBorder="1" applyAlignment="1" applyProtection="1">
      <alignment vertical="center"/>
    </xf>
    <xf numFmtId="176" fontId="7" fillId="0" borderId="23" xfId="1" applyNumberFormat="1" applyFont="1" applyFill="1" applyBorder="1" applyAlignment="1" applyProtection="1">
      <alignment vertical="center"/>
    </xf>
    <xf numFmtId="176" fontId="7" fillId="0" borderId="24" xfId="1" applyNumberFormat="1" applyFont="1" applyFill="1" applyBorder="1" applyAlignment="1" applyProtection="1">
      <alignment vertical="center"/>
    </xf>
    <xf numFmtId="167" fontId="8" fillId="0" borderId="1" xfId="0" applyNumberFormat="1" applyFont="1" applyBorder="1" applyAlignment="1">
      <alignment horizontal="center"/>
    </xf>
    <xf numFmtId="0" fontId="15" fillId="0" borderId="5" xfId="0" applyFont="1" applyBorder="1" applyAlignment="1">
      <alignment horizontal="center" vertical="center" wrapText="1"/>
    </xf>
    <xf numFmtId="0" fontId="15" fillId="0" borderId="22" xfId="0" applyFont="1" applyBorder="1" applyAlignment="1">
      <alignment horizontal="center" vertical="center" wrapText="1"/>
    </xf>
    <xf numFmtId="0" fontId="15" fillId="0" borderId="6" xfId="0" applyFont="1" applyBorder="1" applyAlignment="1">
      <alignment horizontal="center" vertical="center" wrapText="1"/>
    </xf>
    <xf numFmtId="3" fontId="7" fillId="0" borderId="22" xfId="0" applyNumberFormat="1" applyFont="1" applyBorder="1" applyAlignment="1">
      <alignment horizontal="center" vertical="top"/>
    </xf>
    <xf numFmtId="49" fontId="5" fillId="0" borderId="0" xfId="0" applyNumberFormat="1" applyFont="1" applyAlignment="1">
      <alignment horizontal="left" vertical="center"/>
    </xf>
    <xf numFmtId="176" fontId="9" fillId="0" borderId="0" xfId="1" applyNumberFormat="1" applyFont="1" applyFill="1" applyBorder="1" applyAlignment="1" applyProtection="1">
      <alignment horizontal="left" vertical="center" indent="1"/>
    </xf>
    <xf numFmtId="164" fontId="7" fillId="0" borderId="0" xfId="0" applyNumberFormat="1" applyFont="1" applyAlignment="1">
      <alignment horizontal="center"/>
    </xf>
    <xf numFmtId="176" fontId="7" fillId="0" borderId="0" xfId="1" applyNumberFormat="1" applyFont="1" applyFill="1" applyBorder="1" applyAlignment="1" applyProtection="1">
      <alignment vertical="center" wrapText="1"/>
    </xf>
    <xf numFmtId="176" fontId="7" fillId="0" borderId="0" xfId="1" applyNumberFormat="1" applyFont="1" applyFill="1" applyBorder="1" applyAlignment="1" applyProtection="1">
      <alignment horizontal="left" vertical="center" wrapText="1" indent="1"/>
    </xf>
    <xf numFmtId="0" fontId="4" fillId="0" borderId="5"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0" xfId="0" applyFont="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27" xfId="0" applyFont="1" applyBorder="1" applyAlignment="1">
      <alignment horizontal="center" vertical="center" wrapText="1"/>
    </xf>
    <xf numFmtId="0" fontId="4" fillId="0" borderId="10" xfId="0" applyFont="1" applyBorder="1" applyAlignment="1">
      <alignment horizontal="center" vertical="center" wrapText="1"/>
    </xf>
    <xf numFmtId="176" fontId="7" fillId="0" borderId="1" xfId="1" applyNumberFormat="1" applyFont="1" applyFill="1" applyBorder="1" applyAlignment="1" applyProtection="1">
      <alignment vertical="center"/>
    </xf>
    <xf numFmtId="0" fontId="2" fillId="0" borderId="0" xfId="0" applyFont="1" applyAlignment="1">
      <alignment horizontal="justify" vertical="top" wrapText="1"/>
    </xf>
    <xf numFmtId="0" fontId="27" fillId="0" borderId="0" xfId="0" applyFont="1" applyAlignment="1">
      <alignment wrapText="1"/>
    </xf>
    <xf numFmtId="0" fontId="8" fillId="0" borderId="1" xfId="0" applyFont="1" applyBorder="1" applyAlignment="1">
      <alignment horizontal="center" vertical="center"/>
    </xf>
    <xf numFmtId="0" fontId="6" fillId="0" borderId="1" xfId="0" applyFont="1" applyBorder="1" applyAlignment="1">
      <alignment horizontal="center" vertical="center"/>
    </xf>
    <xf numFmtId="0" fontId="7" fillId="0" borderId="0" xfId="0" applyFont="1" applyAlignment="1">
      <alignment horizontal="justify" vertical="top" wrapText="1"/>
    </xf>
    <xf numFmtId="0" fontId="6" fillId="0" borderId="5" xfId="0" applyFont="1" applyBorder="1" applyAlignment="1">
      <alignment horizontal="center" vertical="center" wrapText="1"/>
    </xf>
    <xf numFmtId="0" fontId="6" fillId="0" borderId="22"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27" xfId="0" applyFont="1" applyBorder="1" applyAlignment="1">
      <alignment horizontal="center" vertical="center" wrapText="1"/>
    </xf>
    <xf numFmtId="0" fontId="6" fillId="0" borderId="10" xfId="0" applyFont="1" applyBorder="1" applyAlignment="1">
      <alignment horizontal="center" vertical="center" wrapText="1"/>
    </xf>
    <xf numFmtId="0" fontId="7" fillId="0" borderId="0" xfId="0" applyFont="1" applyAlignment="1">
      <alignment horizontal="justify" vertical="center" wrapText="1"/>
    </xf>
    <xf numFmtId="0" fontId="13" fillId="0" borderId="22" xfId="0" applyFont="1" applyBorder="1" applyAlignment="1">
      <alignment horizontal="left" vertical="center" wrapText="1" indent="1"/>
    </xf>
    <xf numFmtId="0" fontId="13" fillId="0" borderId="6" xfId="0" applyFont="1" applyBorder="1" applyAlignment="1">
      <alignment horizontal="left" vertical="center" wrapText="1" indent="1"/>
    </xf>
    <xf numFmtId="0" fontId="13" fillId="0" borderId="0" xfId="0" applyFont="1" applyAlignment="1">
      <alignment horizontal="left" vertical="center" wrapText="1" indent="1"/>
    </xf>
    <xf numFmtId="0" fontId="13" fillId="0" borderId="8" xfId="0" applyFont="1" applyBorder="1" applyAlignment="1">
      <alignment horizontal="left" vertical="center" wrapText="1" indent="1"/>
    </xf>
    <xf numFmtId="0" fontId="13" fillId="0" borderId="27" xfId="0" applyFont="1" applyBorder="1" applyAlignment="1">
      <alignment horizontal="left" vertical="center" wrapText="1" indent="1"/>
    </xf>
    <xf numFmtId="0" fontId="13" fillId="0" borderId="10" xfId="0" applyFont="1" applyBorder="1" applyAlignment="1">
      <alignment horizontal="left" vertical="center" wrapText="1" indent="1"/>
    </xf>
    <xf numFmtId="0" fontId="12" fillId="0" borderId="9" xfId="0" applyFont="1" applyBorder="1" applyAlignment="1">
      <alignment horizontal="center" vertical="center"/>
    </xf>
    <xf numFmtId="0" fontId="12" fillId="0" borderId="27" xfId="0" applyFont="1" applyBorder="1" applyAlignment="1">
      <alignment horizontal="center" vertical="center"/>
    </xf>
    <xf numFmtId="0" fontId="12" fillId="0" borderId="5" xfId="0" applyFont="1" applyBorder="1" applyAlignment="1">
      <alignment horizontal="center" vertical="center" wrapText="1"/>
    </xf>
    <xf numFmtId="0" fontId="12" fillId="0" borderId="22"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7" xfId="0" applyFont="1" applyBorder="1" applyAlignment="1">
      <alignment horizontal="center" vertical="center" wrapText="1"/>
    </xf>
    <xf numFmtId="0" fontId="12" fillId="0" borderId="0" xfId="0" applyFont="1" applyAlignment="1">
      <alignment horizontal="center" vertical="center" wrapText="1"/>
    </xf>
    <xf numFmtId="0" fontId="12" fillId="0" borderId="8" xfId="0" applyFont="1" applyBorder="1" applyAlignment="1">
      <alignment horizontal="center" vertical="center" wrapText="1"/>
    </xf>
    <xf numFmtId="0" fontId="3" fillId="0" borderId="22" xfId="0" applyFont="1" applyBorder="1" applyAlignment="1">
      <alignment horizontal="left" vertical="center" wrapText="1" indent="1"/>
    </xf>
    <xf numFmtId="0" fontId="3" fillId="0" borderId="6" xfId="0" applyFont="1" applyBorder="1" applyAlignment="1">
      <alignment horizontal="left" vertical="center" wrapText="1" indent="1"/>
    </xf>
    <xf numFmtId="0" fontId="3" fillId="0" borderId="0" xfId="0" applyFont="1" applyAlignment="1">
      <alignment horizontal="left" vertical="center" wrapText="1" indent="1"/>
    </xf>
    <xf numFmtId="0" fontId="3" fillId="0" borderId="8" xfId="0" applyFont="1" applyBorder="1" applyAlignment="1">
      <alignment horizontal="left" vertical="center" wrapText="1" indent="1"/>
    </xf>
    <xf numFmtId="0" fontId="3" fillId="0" borderId="27" xfId="0" applyFont="1" applyBorder="1" applyAlignment="1">
      <alignment horizontal="left" vertical="center" wrapText="1" indent="1"/>
    </xf>
    <xf numFmtId="0" fontId="3" fillId="0" borderId="10" xfId="0" applyFont="1" applyBorder="1" applyAlignment="1">
      <alignment horizontal="left" vertical="center" wrapText="1" indent="1"/>
    </xf>
    <xf numFmtId="164" fontId="7" fillId="0" borderId="22" xfId="0" applyNumberFormat="1" applyFont="1" applyBorder="1" applyAlignment="1">
      <alignment horizontal="center"/>
    </xf>
    <xf numFmtId="176" fontId="7" fillId="0" borderId="25" xfId="1" applyNumberFormat="1" applyFont="1" applyFill="1" applyBorder="1" applyAlignment="1" applyProtection="1">
      <alignment vertical="center"/>
    </xf>
    <xf numFmtId="168" fontId="7" fillId="0" borderId="0" xfId="0" applyNumberFormat="1" applyFont="1" applyAlignment="1">
      <alignment horizontal="left" vertical="top" wrapText="1" indent="2"/>
    </xf>
    <xf numFmtId="176" fontId="7" fillId="0" borderId="1" xfId="1" applyNumberFormat="1" applyFont="1" applyFill="1" applyBorder="1" applyAlignment="1">
      <alignment vertical="center"/>
    </xf>
    <xf numFmtId="167" fontId="9" fillId="0" borderId="26" xfId="0" applyNumberFormat="1" applyFont="1" applyBorder="1" applyAlignment="1">
      <alignment horizontal="left" vertical="center" indent="1"/>
    </xf>
    <xf numFmtId="167" fontId="9" fillId="0" borderId="23" xfId="0" applyNumberFormat="1" applyFont="1" applyBorder="1" applyAlignment="1">
      <alignment horizontal="left" vertical="center" indent="1"/>
    </xf>
    <xf numFmtId="176" fontId="7" fillId="0" borderId="5" xfId="1" applyNumberFormat="1" applyFont="1" applyFill="1" applyBorder="1" applyAlignment="1">
      <alignment vertical="center"/>
    </xf>
    <xf numFmtId="176" fontId="7" fillId="0" borderId="22" xfId="1" applyNumberFormat="1" applyFont="1" applyFill="1" applyBorder="1" applyAlignment="1">
      <alignment vertical="center"/>
    </xf>
    <xf numFmtId="176" fontId="7" fillId="0" borderId="6" xfId="1" applyNumberFormat="1" applyFont="1" applyFill="1" applyBorder="1" applyAlignment="1">
      <alignment vertical="center"/>
    </xf>
    <xf numFmtId="176" fontId="7" fillId="0" borderId="26" xfId="1" applyNumberFormat="1" applyFont="1" applyFill="1" applyBorder="1" applyAlignment="1">
      <alignment vertical="center"/>
    </xf>
    <xf numFmtId="176" fontId="7" fillId="0" borderId="23" xfId="1" applyNumberFormat="1" applyFont="1" applyFill="1" applyBorder="1" applyAlignment="1">
      <alignment vertical="center"/>
    </xf>
    <xf numFmtId="176" fontId="7" fillId="0" borderId="24" xfId="1" applyNumberFormat="1" applyFont="1" applyFill="1" applyBorder="1" applyAlignment="1">
      <alignment vertical="center"/>
    </xf>
    <xf numFmtId="164" fontId="1" fillId="0" borderId="23" xfId="0" applyNumberFormat="1" applyFont="1" applyBorder="1" applyAlignment="1">
      <alignment horizontal="left" vertical="center"/>
    </xf>
    <xf numFmtId="0" fontId="3" fillId="0" borderId="0" xfId="0" applyFont="1" applyAlignment="1">
      <alignment horizontal="center" vertical="center"/>
    </xf>
    <xf numFmtId="0" fontId="6" fillId="0" borderId="40" xfId="0" applyFont="1" applyBorder="1" applyAlignment="1">
      <alignment horizontal="center" vertical="center" wrapText="1"/>
    </xf>
    <xf numFmtId="0" fontId="6" fillId="0" borderId="39" xfId="0" applyFont="1" applyBorder="1" applyAlignment="1">
      <alignment horizontal="center" vertical="center" wrapText="1"/>
    </xf>
    <xf numFmtId="0" fontId="12" fillId="0" borderId="7" xfId="0" applyFont="1" applyBorder="1" applyAlignment="1">
      <alignment horizontal="left" vertical="center" wrapText="1" indent="1"/>
    </xf>
    <xf numFmtId="0" fontId="12" fillId="0" borderId="0" xfId="0" applyFont="1" applyAlignment="1">
      <alignment horizontal="left" vertical="center" wrapText="1" indent="1"/>
    </xf>
    <xf numFmtId="0" fontId="6" fillId="0" borderId="20" xfId="0" applyFont="1" applyBorder="1" applyAlignment="1">
      <alignment horizontal="center" vertical="center"/>
    </xf>
    <xf numFmtId="0" fontId="6" fillId="0" borderId="31" xfId="0" applyFont="1" applyBorder="1" applyAlignment="1">
      <alignment horizontal="center" vertical="center"/>
    </xf>
    <xf numFmtId="0" fontId="6" fillId="0" borderId="47" xfId="0" applyFont="1" applyBorder="1" applyAlignment="1">
      <alignment horizontal="center" vertical="center" wrapText="1"/>
    </xf>
    <xf numFmtId="0" fontId="6" fillId="0" borderId="48" xfId="0" applyFont="1" applyBorder="1" applyAlignment="1">
      <alignment horizontal="center" vertical="center"/>
    </xf>
    <xf numFmtId="0" fontId="15" fillId="0" borderId="26" xfId="0" applyFont="1" applyBorder="1" applyAlignment="1">
      <alignment horizontal="center" vertical="center"/>
    </xf>
    <xf numFmtId="0" fontId="15" fillId="0" borderId="23" xfId="0" applyFont="1" applyBorder="1" applyAlignment="1">
      <alignment horizontal="center" vertical="center"/>
    </xf>
    <xf numFmtId="0" fontId="15" fillId="0" borderId="24" xfId="0" applyFont="1" applyBorder="1" applyAlignment="1">
      <alignment horizontal="center" vertical="center"/>
    </xf>
    <xf numFmtId="0" fontId="6" fillId="0" borderId="5" xfId="0" applyFont="1" applyBorder="1" applyAlignment="1">
      <alignment horizontal="center" vertical="center"/>
    </xf>
    <xf numFmtId="0" fontId="6" fillId="0" borderId="22" xfId="0" applyFont="1" applyBorder="1" applyAlignment="1">
      <alignment horizontal="center" vertical="center"/>
    </xf>
    <xf numFmtId="0" fontId="6" fillId="0" borderId="6" xfId="0" applyFont="1" applyBorder="1" applyAlignment="1">
      <alignment horizontal="center" vertical="center"/>
    </xf>
    <xf numFmtId="0" fontId="6" fillId="0" borderId="0" xfId="0" applyFont="1" applyAlignment="1">
      <alignment horizontal="center" vertical="center"/>
    </xf>
    <xf numFmtId="0" fontId="6" fillId="0" borderId="8" xfId="0" applyFont="1" applyBorder="1" applyAlignment="1">
      <alignment horizontal="center" vertical="center"/>
    </xf>
    <xf numFmtId="167" fontId="5" fillId="0" borderId="14" xfId="0" applyNumberFormat="1" applyFont="1" applyBorder="1" applyAlignment="1">
      <alignment vertical="center"/>
    </xf>
    <xf numFmtId="167" fontId="5" fillId="0" borderId="35" xfId="0" applyNumberFormat="1" applyFont="1" applyBorder="1" applyAlignment="1">
      <alignment vertical="center"/>
    </xf>
    <xf numFmtId="0" fontId="6" fillId="0" borderId="41" xfId="0" applyFont="1" applyBorder="1" applyAlignment="1">
      <alignment horizontal="center" vertical="center" wrapText="1"/>
    </xf>
    <xf numFmtId="0" fontId="6" fillId="0" borderId="43" xfId="0" applyFont="1" applyBorder="1" applyAlignment="1">
      <alignment horizontal="center" vertical="center"/>
    </xf>
    <xf numFmtId="0" fontId="13" fillId="0" borderId="25" xfId="0" applyFont="1" applyBorder="1" applyAlignment="1">
      <alignment horizontal="center" vertical="center" wrapText="1"/>
    </xf>
    <xf numFmtId="0" fontId="13" fillId="0" borderId="40" xfId="0" applyFont="1" applyBorder="1" applyAlignment="1">
      <alignment horizontal="center" vertical="center" wrapText="1"/>
    </xf>
    <xf numFmtId="0" fontId="13" fillId="0" borderId="39" xfId="0" applyFont="1" applyBorder="1" applyAlignment="1">
      <alignment horizontal="center" vertical="center" wrapText="1"/>
    </xf>
    <xf numFmtId="167" fontId="5" fillId="0" borderId="49" xfId="0" applyNumberFormat="1" applyFont="1" applyBorder="1" applyAlignment="1">
      <alignment vertical="center"/>
    </xf>
    <xf numFmtId="167" fontId="5" fillId="0" borderId="50" xfId="0" applyNumberFormat="1" applyFont="1" applyBorder="1" applyAlignment="1">
      <alignment vertical="center"/>
    </xf>
    <xf numFmtId="167" fontId="5" fillId="0" borderId="51" xfId="0" applyNumberFormat="1" applyFont="1" applyBorder="1" applyAlignment="1">
      <alignment vertical="center"/>
    </xf>
    <xf numFmtId="0" fontId="6" fillId="0" borderId="45" xfId="0" applyFont="1" applyBorder="1" applyAlignment="1">
      <alignment horizontal="center" vertical="center" wrapText="1"/>
    </xf>
    <xf numFmtId="0" fontId="6" fillId="0" borderId="46" xfId="0" applyFont="1" applyBorder="1" applyAlignment="1">
      <alignment horizontal="center" vertical="center"/>
    </xf>
    <xf numFmtId="167" fontId="5" fillId="0" borderId="17" xfId="0" applyNumberFormat="1" applyFont="1" applyBorder="1" applyAlignment="1">
      <alignment vertical="center"/>
    </xf>
    <xf numFmtId="167" fontId="5" fillId="0" borderId="36" xfId="0" applyNumberFormat="1" applyFont="1" applyBorder="1" applyAlignment="1">
      <alignment vertical="center"/>
    </xf>
    <xf numFmtId="167" fontId="5" fillId="0" borderId="20" xfId="0" applyNumberFormat="1" applyFont="1" applyBorder="1" applyAlignment="1">
      <alignment vertical="center"/>
    </xf>
    <xf numFmtId="167" fontId="5" fillId="0" borderId="31" xfId="0" applyNumberFormat="1" applyFont="1" applyBorder="1" applyAlignment="1">
      <alignment vertical="center"/>
    </xf>
    <xf numFmtId="164" fontId="7" fillId="0" borderId="23" xfId="0" applyNumberFormat="1" applyFont="1" applyBorder="1" applyAlignment="1">
      <alignment horizontal="left" vertical="center" wrapText="1" indent="1"/>
    </xf>
    <xf numFmtId="164" fontId="7" fillId="0" borderId="24" xfId="0" applyNumberFormat="1" applyFont="1" applyBorder="1" applyAlignment="1">
      <alignment horizontal="left" vertical="center" wrapText="1" indent="1"/>
    </xf>
    <xf numFmtId="178" fontId="9" fillId="0" borderId="0" xfId="1" applyNumberFormat="1" applyFont="1" applyFill="1" applyBorder="1" applyAlignment="1" applyProtection="1">
      <alignment vertical="center"/>
    </xf>
    <xf numFmtId="0" fontId="8" fillId="0" borderId="7" xfId="0" applyFont="1" applyBorder="1" applyAlignment="1">
      <alignment horizontal="center" vertical="center" wrapText="1"/>
    </xf>
    <xf numFmtId="0" fontId="8" fillId="0" borderId="8" xfId="0" applyFont="1" applyBorder="1" applyAlignment="1">
      <alignment horizontal="center" vertical="center" wrapText="1"/>
    </xf>
    <xf numFmtId="0" fontId="8" fillId="0" borderId="9" xfId="0" applyFont="1" applyBorder="1" applyAlignment="1">
      <alignment horizontal="center" vertical="center" wrapText="1"/>
    </xf>
    <xf numFmtId="0" fontId="8" fillId="0" borderId="27" xfId="0" applyFont="1" applyBorder="1" applyAlignment="1">
      <alignment horizontal="center" vertical="center" wrapText="1"/>
    </xf>
    <xf numFmtId="0" fontId="8" fillId="0" borderId="10" xfId="0" applyFont="1" applyBorder="1" applyAlignment="1">
      <alignment horizontal="center" vertical="center" wrapText="1"/>
    </xf>
    <xf numFmtId="49" fontId="7" fillId="0" borderId="0" xfId="0" applyNumberFormat="1" applyFont="1" applyAlignment="1">
      <alignment vertical="center" wrapText="1"/>
    </xf>
    <xf numFmtId="0" fontId="7" fillId="0" borderId="0" xfId="0" applyFont="1" applyAlignment="1">
      <alignment vertical="center" wrapText="1"/>
    </xf>
    <xf numFmtId="0" fontId="9" fillId="0" borderId="0" xfId="0" applyFont="1" applyAlignment="1">
      <alignment horizontal="justify" vertical="top" wrapText="1"/>
    </xf>
  </cellXfs>
  <cellStyles count="4">
    <cellStyle name="Euro" xfId="1" xr:uid="{00000000-0005-0000-0000-000000000000}"/>
    <cellStyle name="Normale_anf2001-2002" xfId="2" xr:uid="{00000000-0005-0000-0000-000001000000}"/>
    <cellStyle name="Standard" xfId="0" builtinId="0"/>
    <cellStyle name="Währung" xfId="3" builtinId="4"/>
  </cellStyles>
  <dxfs count="0"/>
  <tableStyles count="0" defaultTableStyle="TableStyleMedium9" defaultPivotStyle="PivotStyleLight16"/>
  <colors>
    <mruColors>
      <color rgb="FFFFFFCC"/>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6</xdr:col>
      <xdr:colOff>466725</xdr:colOff>
      <xdr:row>48</xdr:row>
      <xdr:rowOff>28575</xdr:rowOff>
    </xdr:from>
    <xdr:to>
      <xdr:col>7</xdr:col>
      <xdr:colOff>142875</xdr:colOff>
      <xdr:row>52</xdr:row>
      <xdr:rowOff>133350</xdr:rowOff>
    </xdr:to>
    <xdr:sp macro="" textlink="">
      <xdr:nvSpPr>
        <xdr:cNvPr id="2242" name="AutoShape 2">
          <a:extLst>
            <a:ext uri="{FF2B5EF4-FFF2-40B4-BE49-F238E27FC236}">
              <a16:creationId xmlns:a16="http://schemas.microsoft.com/office/drawing/2014/main" id="{00000000-0008-0000-0600-0000C2080000}"/>
            </a:ext>
          </a:extLst>
        </xdr:cNvPr>
        <xdr:cNvSpPr>
          <a:spLocks/>
        </xdr:cNvSpPr>
      </xdr:nvSpPr>
      <xdr:spPr bwMode="auto">
        <a:xfrm>
          <a:off x="2686050" y="5972175"/>
          <a:ext cx="152400" cy="714375"/>
        </a:xfrm>
        <a:prstGeom prst="rightBrace">
          <a:avLst>
            <a:gd name="adj1" fmla="val 39062"/>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5"/>
  <dimension ref="A1:F24"/>
  <sheetViews>
    <sheetView showGridLines="0" tabSelected="1" zoomScale="120" zoomScaleNormal="120" workbookViewId="0">
      <selection activeCell="A8" sqref="A8"/>
    </sheetView>
  </sheetViews>
  <sheetFormatPr baseColWidth="10" defaultColWidth="11.44140625" defaultRowHeight="13.2" x14ac:dyDescent="0.25"/>
  <cols>
    <col min="1" max="1" width="21.88671875" customWidth="1"/>
    <col min="2" max="2" width="24.6640625" customWidth="1"/>
    <col min="3" max="3" width="12.44140625" customWidth="1"/>
    <col min="4" max="4" width="12.33203125" customWidth="1"/>
    <col min="5" max="6" width="12.88671875" customWidth="1"/>
  </cols>
  <sheetData>
    <row r="1" spans="1:6" x14ac:dyDescent="0.25">
      <c r="A1" s="3" t="s">
        <v>75</v>
      </c>
    </row>
    <row r="2" spans="1:6" ht="8.4" customHeight="1" x14ac:dyDescent="0.25"/>
    <row r="3" spans="1:6" s="8" customFormat="1" ht="34.200000000000003" customHeight="1" x14ac:dyDescent="0.15">
      <c r="A3" s="4" t="s">
        <v>76</v>
      </c>
      <c r="B3" s="5" t="s">
        <v>77</v>
      </c>
      <c r="C3" s="6" t="s">
        <v>78</v>
      </c>
      <c r="D3" s="6" t="s">
        <v>12</v>
      </c>
      <c r="E3" s="6" t="s">
        <v>79</v>
      </c>
      <c r="F3" s="7" t="s">
        <v>80</v>
      </c>
    </row>
    <row r="4" spans="1:6" s="8" customFormat="1" ht="24" customHeight="1" x14ac:dyDescent="0.15">
      <c r="A4" s="240" t="s">
        <v>271</v>
      </c>
      <c r="B4" s="413" t="s">
        <v>272</v>
      </c>
      <c r="C4" s="414" t="s">
        <v>273</v>
      </c>
      <c r="D4" s="414" t="s">
        <v>274</v>
      </c>
      <c r="E4" s="414" t="s">
        <v>275</v>
      </c>
      <c r="F4" s="415" t="s">
        <v>276</v>
      </c>
    </row>
    <row r="7" spans="1:6" x14ac:dyDescent="0.25">
      <c r="A7" s="3" t="s">
        <v>81</v>
      </c>
    </row>
    <row r="9" spans="1:6" x14ac:dyDescent="0.25">
      <c r="A9" s="9" t="s">
        <v>280</v>
      </c>
      <c r="B9" s="10" t="s">
        <v>138</v>
      </c>
      <c r="C9" s="117" t="s">
        <v>212</v>
      </c>
    </row>
    <row r="10" spans="1:6" x14ac:dyDescent="0.25">
      <c r="A10" s="11">
        <v>46023</v>
      </c>
      <c r="B10" s="12">
        <v>31</v>
      </c>
      <c r="C10" s="115">
        <v>31</v>
      </c>
    </row>
    <row r="11" spans="1:6" x14ac:dyDescent="0.25">
      <c r="A11" s="11">
        <v>46054</v>
      </c>
      <c r="B11" s="12">
        <v>28</v>
      </c>
      <c r="C11" s="115">
        <v>28</v>
      </c>
    </row>
    <row r="12" spans="1:6" x14ac:dyDescent="0.25">
      <c r="A12" s="11">
        <v>46082</v>
      </c>
      <c r="B12" s="12">
        <v>31</v>
      </c>
      <c r="C12" s="115">
        <v>31</v>
      </c>
    </row>
    <row r="13" spans="1:6" x14ac:dyDescent="0.25">
      <c r="A13" s="11">
        <v>46113</v>
      </c>
      <c r="B13" s="12">
        <v>30</v>
      </c>
      <c r="C13" s="115">
        <v>30</v>
      </c>
    </row>
    <row r="14" spans="1:6" x14ac:dyDescent="0.25">
      <c r="A14" s="11">
        <v>46143</v>
      </c>
      <c r="B14" s="12">
        <v>31</v>
      </c>
      <c r="C14" s="115">
        <f>B14</f>
        <v>31</v>
      </c>
    </row>
    <row r="15" spans="1:6" x14ac:dyDescent="0.25">
      <c r="A15" s="11">
        <v>46174</v>
      </c>
      <c r="B15" s="12">
        <v>30</v>
      </c>
      <c r="C15" s="115">
        <f t="shared" ref="C15:C23" si="0">B15</f>
        <v>30</v>
      </c>
    </row>
    <row r="16" spans="1:6" x14ac:dyDescent="0.25">
      <c r="A16" s="11" t="s">
        <v>82</v>
      </c>
      <c r="B16" s="12"/>
      <c r="C16" s="115">
        <f t="shared" si="0"/>
        <v>0</v>
      </c>
    </row>
    <row r="17" spans="1:3" x14ac:dyDescent="0.25">
      <c r="A17" s="11">
        <v>46204</v>
      </c>
      <c r="B17" s="12">
        <v>31</v>
      </c>
      <c r="C17" s="115">
        <f t="shared" si="0"/>
        <v>31</v>
      </c>
    </row>
    <row r="18" spans="1:3" x14ac:dyDescent="0.25">
      <c r="A18" s="11">
        <v>46235</v>
      </c>
      <c r="B18" s="12">
        <v>31</v>
      </c>
      <c r="C18" s="115">
        <f t="shared" si="0"/>
        <v>31</v>
      </c>
    </row>
    <row r="19" spans="1:3" x14ac:dyDescent="0.25">
      <c r="A19" s="11">
        <v>46266</v>
      </c>
      <c r="B19" s="12">
        <v>30</v>
      </c>
      <c r="C19" s="115">
        <f t="shared" si="0"/>
        <v>30</v>
      </c>
    </row>
    <row r="20" spans="1:3" x14ac:dyDescent="0.25">
      <c r="A20" s="11">
        <v>46296</v>
      </c>
      <c r="B20" s="12">
        <v>31</v>
      </c>
      <c r="C20" s="115">
        <f t="shared" si="0"/>
        <v>31</v>
      </c>
    </row>
    <row r="21" spans="1:3" x14ac:dyDescent="0.25">
      <c r="A21" s="11">
        <v>46327</v>
      </c>
      <c r="B21" s="12">
        <v>30</v>
      </c>
      <c r="C21" s="115">
        <f t="shared" si="0"/>
        <v>30</v>
      </c>
    </row>
    <row r="22" spans="1:3" x14ac:dyDescent="0.25">
      <c r="A22" s="11" t="s">
        <v>83</v>
      </c>
      <c r="B22" s="12"/>
      <c r="C22" s="115">
        <f t="shared" si="0"/>
        <v>0</v>
      </c>
    </row>
    <row r="23" spans="1:3" x14ac:dyDescent="0.25">
      <c r="A23" s="11">
        <v>46357</v>
      </c>
      <c r="B23" s="12">
        <v>31</v>
      </c>
      <c r="C23" s="115">
        <f t="shared" si="0"/>
        <v>31</v>
      </c>
    </row>
    <row r="24" spans="1:3" s="3" customFormat="1" x14ac:dyDescent="0.25">
      <c r="A24" s="13" t="s">
        <v>187</v>
      </c>
      <c r="B24" s="14">
        <f>SUM(B10:B23)</f>
        <v>365</v>
      </c>
      <c r="C24" s="116">
        <f>SUM(C10:C23)</f>
        <v>365</v>
      </c>
    </row>
  </sheetData>
  <phoneticPr fontId="2" type="noConversion"/>
  <printOptions horizontalCentered="1"/>
  <pageMargins left="0.39370078740157483" right="0.39370078740157483" top="0.59055118110236227" bottom="0.59055118110236227" header="0.51181102362204722" footer="0.51181102362204722"/>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AD214"/>
  <sheetViews>
    <sheetView showGridLines="0" zoomScale="120" zoomScaleNormal="120" workbookViewId="0">
      <selection activeCell="A6" sqref="A6"/>
    </sheetView>
  </sheetViews>
  <sheetFormatPr baseColWidth="10" defaultColWidth="11.44140625" defaultRowHeight="13.2" x14ac:dyDescent="0.25"/>
  <cols>
    <col min="1" max="1" width="4.5546875" customWidth="1"/>
    <col min="2" max="2" width="20.5546875" customWidth="1"/>
    <col min="3" max="3" width="23.5546875" customWidth="1"/>
    <col min="4" max="4" width="7.33203125" customWidth="1"/>
    <col min="5" max="5" width="11.109375" customWidth="1"/>
    <col min="6" max="6" width="13" customWidth="1"/>
    <col min="7" max="7" width="7" customWidth="1"/>
    <col min="8" max="8" width="6.5546875" customWidth="1"/>
    <col min="9" max="10" width="9.6640625" customWidth="1"/>
    <col min="11" max="11" width="9.88671875" customWidth="1"/>
    <col min="12" max="12" width="10.5546875" customWidth="1"/>
    <col min="13" max="15" width="10.44140625" customWidth="1"/>
    <col min="16" max="17" width="8.5546875" customWidth="1"/>
    <col min="18" max="18" width="7.44140625" customWidth="1"/>
    <col min="19" max="19" width="8" customWidth="1"/>
    <col min="20" max="21" width="7.109375" customWidth="1"/>
    <col min="22" max="23" width="8" customWidth="1"/>
    <col min="24" max="24" width="8" hidden="1" customWidth="1"/>
    <col min="25" max="26" width="6.5546875" customWidth="1"/>
    <col min="27" max="27" width="6.5546875" hidden="1" customWidth="1"/>
    <col min="28" max="28" width="6.5546875" customWidth="1"/>
    <col min="29" max="29" width="10.33203125" customWidth="1"/>
    <col min="30" max="30" width="8.5546875" customWidth="1"/>
  </cols>
  <sheetData>
    <row r="1" spans="1:29" x14ac:dyDescent="0.25">
      <c r="A1" s="3" t="s">
        <v>8</v>
      </c>
    </row>
    <row r="2" spans="1:29" ht="8.4" customHeight="1" x14ac:dyDescent="0.25"/>
    <row r="3" spans="1:29" s="8" customFormat="1" ht="56.25" customHeight="1" x14ac:dyDescent="0.15">
      <c r="A3" s="441" t="s">
        <v>192</v>
      </c>
      <c r="B3" s="445" t="s">
        <v>9</v>
      </c>
      <c r="C3" s="445" t="s">
        <v>10</v>
      </c>
      <c r="D3" s="441" t="s">
        <v>160</v>
      </c>
      <c r="E3" s="445" t="s">
        <v>11</v>
      </c>
      <c r="F3" s="441" t="s">
        <v>12</v>
      </c>
      <c r="G3" s="441" t="s">
        <v>159</v>
      </c>
      <c r="H3" s="441" t="s">
        <v>158</v>
      </c>
      <c r="I3" s="440" t="s">
        <v>220</v>
      </c>
      <c r="J3" s="440" t="s">
        <v>221</v>
      </c>
      <c r="K3" s="441" t="s">
        <v>151</v>
      </c>
      <c r="L3" s="440" t="s">
        <v>239</v>
      </c>
      <c r="M3" s="441" t="s">
        <v>149</v>
      </c>
      <c r="N3" s="441" t="s">
        <v>150</v>
      </c>
      <c r="O3" s="440" t="s">
        <v>261</v>
      </c>
      <c r="P3" s="441" t="s">
        <v>147</v>
      </c>
      <c r="Q3" s="441" t="s">
        <v>161</v>
      </c>
      <c r="R3" s="441" t="s">
        <v>164</v>
      </c>
      <c r="S3" s="441" t="s">
        <v>163</v>
      </c>
      <c r="T3" s="440" t="s">
        <v>281</v>
      </c>
      <c r="U3" s="441" t="s">
        <v>162</v>
      </c>
      <c r="V3" s="172"/>
      <c r="W3" s="449" t="s">
        <v>173</v>
      </c>
      <c r="X3" s="449"/>
      <c r="Y3" s="449"/>
      <c r="Z3" s="449"/>
      <c r="AA3" s="449"/>
      <c r="AB3" s="450"/>
      <c r="AC3" s="444" t="s">
        <v>188</v>
      </c>
    </row>
    <row r="4" spans="1:29" s="89" customFormat="1" ht="56.25" customHeight="1" x14ac:dyDescent="0.25">
      <c r="A4" s="441"/>
      <c r="B4" s="446"/>
      <c r="C4" s="446"/>
      <c r="D4" s="441"/>
      <c r="E4" s="446"/>
      <c r="F4" s="447"/>
      <c r="G4" s="441"/>
      <c r="H4" s="441"/>
      <c r="I4" s="441"/>
      <c r="J4" s="441"/>
      <c r="K4" s="441"/>
      <c r="L4" s="441"/>
      <c r="M4" s="441"/>
      <c r="N4" s="441"/>
      <c r="O4" s="441"/>
      <c r="P4" s="441"/>
      <c r="Q4" s="441"/>
      <c r="R4" s="441"/>
      <c r="S4" s="441"/>
      <c r="T4" s="441"/>
      <c r="U4" s="441"/>
      <c r="V4" s="88" t="s">
        <v>176</v>
      </c>
      <c r="W4" s="88" t="s">
        <v>174</v>
      </c>
      <c r="X4" s="176" t="s">
        <v>257</v>
      </c>
      <c r="Y4" s="171" t="s">
        <v>258</v>
      </c>
      <c r="Z4" s="171" t="s">
        <v>262</v>
      </c>
      <c r="AA4" s="176" t="s">
        <v>265</v>
      </c>
      <c r="AB4" s="20" t="s">
        <v>189</v>
      </c>
      <c r="AC4" s="444"/>
    </row>
    <row r="5" spans="1:29" s="8" customFormat="1" ht="13.2" customHeight="1" x14ac:dyDescent="0.2">
      <c r="A5" s="90">
        <v>1</v>
      </c>
      <c r="B5" s="126" t="s">
        <v>277</v>
      </c>
      <c r="C5" s="126" t="s">
        <v>278</v>
      </c>
      <c r="D5" s="127">
        <v>30723</v>
      </c>
      <c r="E5" s="126" t="s">
        <v>214</v>
      </c>
      <c r="F5" s="128" t="s">
        <v>213</v>
      </c>
      <c r="G5" s="127">
        <v>45962</v>
      </c>
      <c r="H5" s="127"/>
      <c r="I5" s="129">
        <v>0</v>
      </c>
      <c r="J5" s="129">
        <v>0</v>
      </c>
      <c r="K5" s="129">
        <v>35000</v>
      </c>
      <c r="L5" s="129">
        <v>0</v>
      </c>
      <c r="M5" s="1">
        <f>SUM('Mit-3'!$C$8:$C$16)</f>
        <v>1367.24</v>
      </c>
      <c r="N5" s="1">
        <f>IF(V5="Ja",SUM('Mit-3'!$C$21:$C$30),0)</f>
        <v>0</v>
      </c>
      <c r="O5" s="1">
        <f>IF(AND(V5="nein",W5="nein"),'Mit-3'!C$43/2,'Mit-3'!C$43)</f>
        <v>0</v>
      </c>
      <c r="P5" s="1">
        <f>'Mit-3'!C$50*AB5</f>
        <v>0</v>
      </c>
      <c r="Q5" s="137">
        <v>3.0000000000000001E-3</v>
      </c>
      <c r="R5" s="137">
        <v>5.4999999999999997E-3</v>
      </c>
      <c r="S5" s="137">
        <v>1.23E-2</v>
      </c>
      <c r="T5" s="129">
        <v>0</v>
      </c>
      <c r="U5" s="129">
        <v>0</v>
      </c>
      <c r="V5" s="138" t="s">
        <v>259</v>
      </c>
      <c r="W5" s="138" t="s">
        <v>259</v>
      </c>
      <c r="X5" s="177">
        <v>3</v>
      </c>
      <c r="Y5" s="139">
        <v>0</v>
      </c>
      <c r="Z5" s="179">
        <v>0</v>
      </c>
      <c r="AA5" s="178"/>
      <c r="AB5" s="139">
        <v>0</v>
      </c>
      <c r="AC5" s="182">
        <f>SUM(N5:P5)</f>
        <v>0</v>
      </c>
    </row>
    <row r="6" spans="1:29" s="8" customFormat="1" ht="13.2" customHeight="1" x14ac:dyDescent="0.2">
      <c r="A6" s="90">
        <v>2</v>
      </c>
      <c r="B6" s="126"/>
      <c r="C6" s="126"/>
      <c r="D6" s="416"/>
      <c r="E6" s="126"/>
      <c r="F6" s="128"/>
      <c r="G6" s="416"/>
      <c r="H6" s="416"/>
      <c r="I6" s="417"/>
      <c r="J6" s="129"/>
      <c r="K6" s="129"/>
      <c r="L6" s="129"/>
      <c r="M6" s="1">
        <f>SUM('Mit-3'!$D$8:$D$16)</f>
        <v>0</v>
      </c>
      <c r="N6" s="1">
        <f>IF(V6="Ja",SUM('Mit-3'!$D$21:$D$30),0)</f>
        <v>0</v>
      </c>
      <c r="O6" s="1">
        <f>IF(AND(V6="nein",W6="nein"),'Mit-3'!D$43/2,'Mit-3'!D$43)</f>
        <v>0</v>
      </c>
      <c r="P6" s="1">
        <f>'Mit-3'!D$50*AB6</f>
        <v>0</v>
      </c>
      <c r="Q6" s="137"/>
      <c r="R6" s="137"/>
      <c r="S6" s="137"/>
      <c r="T6" s="129"/>
      <c r="U6" s="129"/>
      <c r="V6" s="138"/>
      <c r="W6" s="138"/>
      <c r="X6" s="177"/>
      <c r="Y6" s="139"/>
      <c r="Z6" s="139"/>
      <c r="AA6" s="177"/>
      <c r="AB6" s="139"/>
      <c r="AC6" s="182">
        <f t="shared" ref="AC6:AC19" si="0">SUM(N6:P6)</f>
        <v>0</v>
      </c>
    </row>
    <row r="7" spans="1:29" s="8" customFormat="1" ht="13.2" customHeight="1" x14ac:dyDescent="0.2">
      <c r="A7" s="90">
        <v>3</v>
      </c>
      <c r="B7" s="126"/>
      <c r="C7" s="126"/>
      <c r="D7" s="127"/>
      <c r="E7" s="130"/>
      <c r="F7" s="131"/>
      <c r="G7" s="127"/>
      <c r="H7" s="127"/>
      <c r="I7" s="129"/>
      <c r="J7" s="129"/>
      <c r="K7" s="129"/>
      <c r="L7" s="129"/>
      <c r="M7" s="1">
        <f>SUM('Mit-3'!E8:E16)</f>
        <v>0</v>
      </c>
      <c r="N7" s="1">
        <f>IF(V7="Ja",SUM('Mit-3'!$E$21:$E$30),0)</f>
        <v>0</v>
      </c>
      <c r="O7" s="1">
        <f>IF(AND(V7="nein",W7="nein"),'Mit-3'!E$43/2,'Mit-3'!E$43)</f>
        <v>0</v>
      </c>
      <c r="P7" s="1">
        <f>'Mit-3'!E$50*AB7</f>
        <v>0</v>
      </c>
      <c r="Q7" s="137"/>
      <c r="R7" s="137"/>
      <c r="S7" s="137"/>
      <c r="T7" s="129"/>
      <c r="U7" s="129"/>
      <c r="V7" s="138"/>
      <c r="W7" s="138"/>
      <c r="X7" s="177">
        <v>2</v>
      </c>
      <c r="Y7" s="139"/>
      <c r="Z7" s="139"/>
      <c r="AA7" s="177"/>
      <c r="AB7" s="139"/>
      <c r="AC7" s="2">
        <f t="shared" si="0"/>
        <v>0</v>
      </c>
    </row>
    <row r="8" spans="1:29" s="8" customFormat="1" ht="13.2" customHeight="1" x14ac:dyDescent="0.2">
      <c r="A8" s="90">
        <v>4</v>
      </c>
      <c r="B8" s="126"/>
      <c r="C8" s="126"/>
      <c r="D8" s="127"/>
      <c r="E8" s="130"/>
      <c r="F8" s="131"/>
      <c r="G8" s="127"/>
      <c r="H8" s="127"/>
      <c r="I8" s="129"/>
      <c r="J8" s="129"/>
      <c r="K8" s="129"/>
      <c r="L8" s="129"/>
      <c r="M8" s="1">
        <f>SUM('Mit-3'!F8:F16)</f>
        <v>0</v>
      </c>
      <c r="N8" s="1">
        <f>IF(V8="Ja",SUM('Mit-3'!$F$21:$F$30),0)</f>
        <v>0</v>
      </c>
      <c r="O8" s="1">
        <f>IF(AND(V8="nein",W8="nein"),'Mit-3'!F$43/2,'Mit-3'!F$43)</f>
        <v>0</v>
      </c>
      <c r="P8" s="1">
        <f>'Mit-3'!F$50*AB8</f>
        <v>0</v>
      </c>
      <c r="Q8" s="137"/>
      <c r="R8" s="137"/>
      <c r="S8" s="137"/>
      <c r="T8" s="129"/>
      <c r="U8" s="129"/>
      <c r="V8" s="138"/>
      <c r="W8" s="138"/>
      <c r="X8" s="177"/>
      <c r="Y8" s="139"/>
      <c r="Z8" s="139"/>
      <c r="AA8" s="177"/>
      <c r="AB8" s="139"/>
      <c r="AC8" s="2">
        <f t="shared" si="0"/>
        <v>0</v>
      </c>
    </row>
    <row r="9" spans="1:29" s="8" customFormat="1" ht="13.2" customHeight="1" x14ac:dyDescent="0.2">
      <c r="A9" s="90">
        <v>5</v>
      </c>
      <c r="B9" s="126"/>
      <c r="C9" s="126"/>
      <c r="D9" s="127"/>
      <c r="E9" s="130"/>
      <c r="F9" s="131"/>
      <c r="G9" s="127"/>
      <c r="H9" s="127"/>
      <c r="I9" s="129"/>
      <c r="J9" s="129"/>
      <c r="K9" s="129"/>
      <c r="L9" s="129"/>
      <c r="M9" s="1">
        <f>SUM('Mit-3'!G8:G16)</f>
        <v>0</v>
      </c>
      <c r="N9" s="1">
        <f>IF(V9="Ja",SUM('Mit-3'!$G$21:$G$30),0)</f>
        <v>0</v>
      </c>
      <c r="O9" s="1">
        <f>IF(AND(V9="nein",W9="nein"),'Mit-3'!G$43/2,'Mit-3'!G$43)</f>
        <v>0</v>
      </c>
      <c r="P9" s="1">
        <f>'Mit-3'!G$50*AB9</f>
        <v>0</v>
      </c>
      <c r="Q9" s="137"/>
      <c r="R9" s="137"/>
      <c r="S9" s="137"/>
      <c r="T9" s="129"/>
      <c r="U9" s="129"/>
      <c r="V9" s="138"/>
      <c r="W9" s="138"/>
      <c r="X9" s="177"/>
      <c r="Y9" s="139"/>
      <c r="Z9" s="139"/>
      <c r="AA9" s="177"/>
      <c r="AB9" s="139"/>
      <c r="AC9" s="2">
        <f t="shared" si="0"/>
        <v>0</v>
      </c>
    </row>
    <row r="10" spans="1:29" s="8" customFormat="1" ht="13.2" customHeight="1" x14ac:dyDescent="0.2">
      <c r="A10" s="90">
        <v>6</v>
      </c>
      <c r="B10" s="126"/>
      <c r="C10" s="130"/>
      <c r="D10" s="127"/>
      <c r="E10" s="130"/>
      <c r="F10" s="131"/>
      <c r="G10" s="127"/>
      <c r="H10" s="127"/>
      <c r="I10" s="129"/>
      <c r="J10" s="129"/>
      <c r="K10" s="129"/>
      <c r="L10" s="129"/>
      <c r="M10" s="1">
        <f>SUM('Mit-3'!H8:H16)</f>
        <v>0</v>
      </c>
      <c r="N10" s="1">
        <f>IF(V10="Ja",SUM('Mit-3'!$H$21:$H$30),0)</f>
        <v>0</v>
      </c>
      <c r="O10" s="1">
        <f>IF(AND(V10="nein",W10="nein"),'Mit-3'!H$43/2,'Mit-3'!H$43)</f>
        <v>0</v>
      </c>
      <c r="P10" s="1">
        <f>'Mit-3'!H$50*AB10</f>
        <v>0</v>
      </c>
      <c r="Q10" s="137"/>
      <c r="R10" s="137"/>
      <c r="S10" s="137"/>
      <c r="T10" s="129"/>
      <c r="U10" s="129"/>
      <c r="V10" s="138"/>
      <c r="W10" s="138"/>
      <c r="X10" s="177"/>
      <c r="Y10" s="139"/>
      <c r="Z10" s="139"/>
      <c r="AA10" s="177"/>
      <c r="AB10" s="139"/>
      <c r="AC10" s="2">
        <f t="shared" si="0"/>
        <v>0</v>
      </c>
    </row>
    <row r="11" spans="1:29" s="8" customFormat="1" ht="13.2" customHeight="1" x14ac:dyDescent="0.2">
      <c r="A11" s="90">
        <v>7</v>
      </c>
      <c r="B11" s="130"/>
      <c r="C11" s="130"/>
      <c r="D11" s="127"/>
      <c r="E11" s="130"/>
      <c r="F11" s="131"/>
      <c r="G11" s="127"/>
      <c r="H11" s="127"/>
      <c r="I11" s="129"/>
      <c r="J11" s="129"/>
      <c r="K11" s="129"/>
      <c r="L11" s="129"/>
      <c r="M11" s="1">
        <f>SUM('Mit-3'!I8:I16)</f>
        <v>0</v>
      </c>
      <c r="N11" s="1">
        <f>IF(V11="Ja",SUM('Mit-3'!$I$21:$I$30),0)</f>
        <v>0</v>
      </c>
      <c r="O11" s="1">
        <f>IF(AND(V11="nein",W11="nein"),'Mit-3'!I$43/2,'Mit-3'!I$43)</f>
        <v>0</v>
      </c>
      <c r="P11" s="1">
        <f>'Mit-3'!I$50*AB11</f>
        <v>0</v>
      </c>
      <c r="Q11" s="137"/>
      <c r="R11" s="137"/>
      <c r="S11" s="137"/>
      <c r="T11" s="129"/>
      <c r="U11" s="129"/>
      <c r="V11" s="138"/>
      <c r="W11" s="138"/>
      <c r="X11" s="177"/>
      <c r="Y11" s="139"/>
      <c r="Z11" s="139"/>
      <c r="AA11" s="177"/>
      <c r="AB11" s="139"/>
      <c r="AC11" s="2">
        <f t="shared" si="0"/>
        <v>0</v>
      </c>
    </row>
    <row r="12" spans="1:29" s="8" customFormat="1" ht="13.2" customHeight="1" x14ac:dyDescent="0.2">
      <c r="A12" s="90">
        <v>8</v>
      </c>
      <c r="B12" s="130"/>
      <c r="C12" s="130"/>
      <c r="D12" s="127"/>
      <c r="E12" s="130"/>
      <c r="F12" s="131"/>
      <c r="G12" s="127"/>
      <c r="H12" s="127"/>
      <c r="I12" s="129"/>
      <c r="J12" s="129"/>
      <c r="K12" s="129"/>
      <c r="L12" s="129"/>
      <c r="M12" s="1">
        <f>SUM('Mit-3'!J8:J16)</f>
        <v>0</v>
      </c>
      <c r="N12" s="1">
        <f>IF(V12="Ja",SUM('Mit-3'!$J$21:$J$30),0)</f>
        <v>0</v>
      </c>
      <c r="O12" s="1">
        <f>IF(AND(V12="nein",W12="nein"),'Mit-3'!J$43/2,'Mit-3'!J$43)</f>
        <v>0</v>
      </c>
      <c r="P12" s="1">
        <f>'Mit-3'!J$50*AB12</f>
        <v>0</v>
      </c>
      <c r="Q12" s="137"/>
      <c r="R12" s="137"/>
      <c r="S12" s="137"/>
      <c r="T12" s="129"/>
      <c r="U12" s="129"/>
      <c r="V12" s="138"/>
      <c r="W12" s="138"/>
      <c r="X12" s="177"/>
      <c r="Y12" s="139"/>
      <c r="Z12" s="139"/>
      <c r="AA12" s="177"/>
      <c r="AB12" s="139"/>
      <c r="AC12" s="2">
        <f t="shared" si="0"/>
        <v>0</v>
      </c>
    </row>
    <row r="13" spans="1:29" s="8" customFormat="1" ht="13.2" customHeight="1" x14ac:dyDescent="0.2">
      <c r="A13" s="90">
        <v>9</v>
      </c>
      <c r="B13" s="130"/>
      <c r="C13" s="130"/>
      <c r="D13" s="127"/>
      <c r="E13" s="130"/>
      <c r="F13" s="131"/>
      <c r="G13" s="127"/>
      <c r="H13" s="127"/>
      <c r="I13" s="129"/>
      <c r="J13" s="129"/>
      <c r="K13" s="129"/>
      <c r="L13" s="129"/>
      <c r="M13" s="1">
        <f>SUM('Mit-3'!K8:K16)</f>
        <v>0</v>
      </c>
      <c r="N13" s="1">
        <f>IF(V13="Ja",SUM('Mit-3'!$K$21:$K$30),0)</f>
        <v>0</v>
      </c>
      <c r="O13" s="1">
        <f>IF(AND(V13="nein",W13="nein"),'Mit-3'!K$43/2,'Mit-3'!K$43)</f>
        <v>0</v>
      </c>
      <c r="P13" s="1">
        <f>'Mit-3'!K$50*AB13</f>
        <v>0</v>
      </c>
      <c r="Q13" s="137"/>
      <c r="R13" s="137"/>
      <c r="S13" s="137"/>
      <c r="T13" s="129"/>
      <c r="U13" s="129"/>
      <c r="V13" s="138"/>
      <c r="W13" s="138"/>
      <c r="X13" s="177"/>
      <c r="Y13" s="139"/>
      <c r="Z13" s="139"/>
      <c r="AA13" s="177"/>
      <c r="AB13" s="139"/>
      <c r="AC13" s="2">
        <f t="shared" si="0"/>
        <v>0</v>
      </c>
    </row>
    <row r="14" spans="1:29" s="8" customFormat="1" ht="13.2" customHeight="1" x14ac:dyDescent="0.2">
      <c r="A14" s="90">
        <v>10</v>
      </c>
      <c r="B14" s="130"/>
      <c r="C14" s="130"/>
      <c r="D14" s="127"/>
      <c r="E14" s="130"/>
      <c r="F14" s="131"/>
      <c r="G14" s="127"/>
      <c r="H14" s="127"/>
      <c r="I14" s="129"/>
      <c r="J14" s="129"/>
      <c r="K14" s="129"/>
      <c r="L14" s="129"/>
      <c r="M14" s="1">
        <f>SUM('Mit-3'!L8:L16)</f>
        <v>0</v>
      </c>
      <c r="N14" s="1">
        <f>IF(V14="Ja",SUM('Mit-3'!$L$21:$L$30),0)</f>
        <v>0</v>
      </c>
      <c r="O14" s="1">
        <f>IF(AND(V14="nein",W14="nein"),'Mit-3'!L$43/2,'Mit-3'!L$43)</f>
        <v>0</v>
      </c>
      <c r="P14" s="1">
        <f>'Mit-3'!L$50*AB14</f>
        <v>0</v>
      </c>
      <c r="Q14" s="137"/>
      <c r="R14" s="137"/>
      <c r="S14" s="137"/>
      <c r="T14" s="129"/>
      <c r="U14" s="129"/>
      <c r="V14" s="138"/>
      <c r="W14" s="138"/>
      <c r="X14" s="177"/>
      <c r="Y14" s="139"/>
      <c r="Z14" s="139"/>
      <c r="AA14" s="177"/>
      <c r="AB14" s="139"/>
      <c r="AC14" s="2">
        <f t="shared" si="0"/>
        <v>0</v>
      </c>
    </row>
    <row r="15" spans="1:29" s="8" customFormat="1" ht="13.2" customHeight="1" x14ac:dyDescent="0.2">
      <c r="A15" s="90">
        <v>11</v>
      </c>
      <c r="B15" s="130"/>
      <c r="C15" s="130"/>
      <c r="D15" s="127"/>
      <c r="E15" s="130"/>
      <c r="F15" s="131"/>
      <c r="G15" s="127"/>
      <c r="H15" s="127"/>
      <c r="I15" s="129"/>
      <c r="J15" s="129"/>
      <c r="K15" s="129"/>
      <c r="L15" s="129"/>
      <c r="M15" s="1">
        <f>SUM('Mit-3'!M8:M16)</f>
        <v>0</v>
      </c>
      <c r="N15" s="1">
        <f>IF(V15="Ja",SUM('Mit-3'!$M$21:$M$30),0)</f>
        <v>0</v>
      </c>
      <c r="O15" s="1">
        <f>IF(AND(V15="nein",W15="nein"),'Mit-3'!M$43/2,'Mit-3'!M$43)</f>
        <v>0</v>
      </c>
      <c r="P15" s="1">
        <f>'Mit-3'!M$50*AB15</f>
        <v>0</v>
      </c>
      <c r="Q15" s="137"/>
      <c r="R15" s="137"/>
      <c r="S15" s="137"/>
      <c r="T15" s="129"/>
      <c r="U15" s="129"/>
      <c r="V15" s="138"/>
      <c r="W15" s="138"/>
      <c r="X15" s="177"/>
      <c r="Y15" s="139"/>
      <c r="Z15" s="139"/>
      <c r="AA15" s="177"/>
      <c r="AB15" s="139"/>
      <c r="AC15" s="2">
        <f t="shared" si="0"/>
        <v>0</v>
      </c>
    </row>
    <row r="16" spans="1:29" s="8" customFormat="1" ht="13.2" customHeight="1" x14ac:dyDescent="0.2">
      <c r="A16" s="90">
        <v>12</v>
      </c>
      <c r="B16" s="130"/>
      <c r="C16" s="130"/>
      <c r="D16" s="127"/>
      <c r="E16" s="130"/>
      <c r="F16" s="131"/>
      <c r="G16" s="127"/>
      <c r="H16" s="127"/>
      <c r="I16" s="129"/>
      <c r="J16" s="129"/>
      <c r="K16" s="129"/>
      <c r="L16" s="129"/>
      <c r="M16" s="1">
        <f>SUM('Mit-3'!N8:N16)</f>
        <v>0</v>
      </c>
      <c r="N16" s="1">
        <f>IF(V16="Ja",SUM('Mit-3'!$N$21:$N$30),0)</f>
        <v>0</v>
      </c>
      <c r="O16" s="1">
        <f>IF(AND(V16="nein",W16="nein"),'Mit-3'!N$43/2,'Mit-3'!N$43)</f>
        <v>0</v>
      </c>
      <c r="P16" s="1">
        <f>'Mit-3'!N$50*AB16</f>
        <v>0</v>
      </c>
      <c r="Q16" s="137"/>
      <c r="R16" s="137"/>
      <c r="S16" s="137"/>
      <c r="T16" s="129"/>
      <c r="U16" s="129"/>
      <c r="V16" s="138"/>
      <c r="W16" s="138"/>
      <c r="X16" s="177"/>
      <c r="Y16" s="139"/>
      <c r="Z16" s="139"/>
      <c r="AA16" s="177"/>
      <c r="AB16" s="139"/>
      <c r="AC16" s="2">
        <f t="shared" si="0"/>
        <v>0</v>
      </c>
    </row>
    <row r="17" spans="1:30" s="8" customFormat="1" ht="13.2" customHeight="1" x14ac:dyDescent="0.2">
      <c r="A17" s="90">
        <v>13</v>
      </c>
      <c r="B17" s="130"/>
      <c r="C17" s="130"/>
      <c r="D17" s="127"/>
      <c r="E17" s="130"/>
      <c r="F17" s="131"/>
      <c r="G17" s="127"/>
      <c r="H17" s="127"/>
      <c r="I17" s="129"/>
      <c r="J17" s="129"/>
      <c r="K17" s="129"/>
      <c r="L17" s="129"/>
      <c r="M17" s="1">
        <f>SUM('Mit-3'!O8:O16)</f>
        <v>0</v>
      </c>
      <c r="N17" s="1">
        <f>IF(V17="Ja",SUM('Mit-3'!$O$21:$O$30),0)</f>
        <v>0</v>
      </c>
      <c r="O17" s="1">
        <f>IF(AND(V17="nein",W17="nein"),'Mit-3'!O$43/2,'Mit-3'!O$43)</f>
        <v>0</v>
      </c>
      <c r="P17" s="1">
        <f>'Mit-3'!O$50*AB17</f>
        <v>0</v>
      </c>
      <c r="Q17" s="137"/>
      <c r="R17" s="137"/>
      <c r="S17" s="137"/>
      <c r="T17" s="129"/>
      <c r="U17" s="129"/>
      <c r="V17" s="138"/>
      <c r="W17" s="138"/>
      <c r="X17" s="177"/>
      <c r="Y17" s="139"/>
      <c r="Z17" s="139"/>
      <c r="AA17" s="177"/>
      <c r="AB17" s="139"/>
      <c r="AC17" s="2">
        <f t="shared" si="0"/>
        <v>0</v>
      </c>
    </row>
    <row r="18" spans="1:30" s="8" customFormat="1" ht="13.2" customHeight="1" x14ac:dyDescent="0.2">
      <c r="A18" s="90">
        <v>14</v>
      </c>
      <c r="B18" s="130"/>
      <c r="C18" s="130"/>
      <c r="D18" s="127"/>
      <c r="E18" s="130"/>
      <c r="F18" s="131"/>
      <c r="G18" s="127"/>
      <c r="H18" s="127"/>
      <c r="I18" s="129"/>
      <c r="J18" s="129"/>
      <c r="K18" s="129"/>
      <c r="L18" s="129"/>
      <c r="M18" s="1">
        <f>SUM('Mit-3'!P8:P16)</f>
        <v>0</v>
      </c>
      <c r="N18" s="1">
        <f>IF(V18="Ja",SUM('Mit-3'!$P$21:$P$30),0)</f>
        <v>0</v>
      </c>
      <c r="O18" s="1">
        <f>IF(AND(V18="nein",W18="nein"),'Mit-3'!P$43/2,'Mit-3'!P$43)</f>
        <v>0</v>
      </c>
      <c r="P18" s="1">
        <f>'Mit-3'!P$50*AB18</f>
        <v>0</v>
      </c>
      <c r="Q18" s="137"/>
      <c r="R18" s="137"/>
      <c r="S18" s="137"/>
      <c r="T18" s="129"/>
      <c r="U18" s="129"/>
      <c r="V18" s="138"/>
      <c r="W18" s="138"/>
      <c r="X18" s="177"/>
      <c r="Y18" s="139"/>
      <c r="Z18" s="139"/>
      <c r="AA18" s="177"/>
      <c r="AB18" s="139"/>
      <c r="AC18" s="2">
        <f t="shared" si="0"/>
        <v>0</v>
      </c>
    </row>
    <row r="19" spans="1:30" s="8" customFormat="1" ht="13.2" customHeight="1" x14ac:dyDescent="0.2">
      <c r="A19" s="90">
        <v>15</v>
      </c>
      <c r="B19" s="130"/>
      <c r="C19" s="130"/>
      <c r="D19" s="127"/>
      <c r="E19" s="130"/>
      <c r="F19" s="131"/>
      <c r="G19" s="127"/>
      <c r="H19" s="127"/>
      <c r="I19" s="132"/>
      <c r="J19" s="132"/>
      <c r="K19" s="129"/>
      <c r="L19" s="132"/>
      <c r="M19" s="1">
        <f>SUM('Mit-3'!Q8:Q16)</f>
        <v>0</v>
      </c>
      <c r="N19" s="1">
        <f>IF(V19="Ja",SUM('Mit-3'!$Q$21:$Q$30),0)</f>
        <v>0</v>
      </c>
      <c r="O19" s="1">
        <f>IF(AND(V19="nein",W19="nein"),'Mit-3'!Q$43/2,'Mit-3'!Q$43)</f>
        <v>0</v>
      </c>
      <c r="P19" s="1">
        <f>'Mit-3'!Q$50*AB19</f>
        <v>0</v>
      </c>
      <c r="Q19" s="137"/>
      <c r="R19" s="137"/>
      <c r="S19" s="137"/>
      <c r="T19" s="129"/>
      <c r="U19" s="132"/>
      <c r="V19" s="138"/>
      <c r="W19" s="138"/>
      <c r="X19" s="177"/>
      <c r="Y19" s="139"/>
      <c r="Z19" s="139"/>
      <c r="AA19" s="177"/>
      <c r="AB19" s="139"/>
      <c r="AC19" s="2">
        <f t="shared" si="0"/>
        <v>0</v>
      </c>
    </row>
    <row r="21" spans="1:30" ht="13.5" customHeight="1" x14ac:dyDescent="0.25">
      <c r="A21" s="210" t="s">
        <v>97</v>
      </c>
      <c r="B21" s="211"/>
      <c r="C21" s="212">
        <v>9.1899999999999996E-2</v>
      </c>
      <c r="D21" s="213" t="s">
        <v>198</v>
      </c>
      <c r="E21" s="184"/>
      <c r="F21" s="214"/>
      <c r="G21" s="214"/>
      <c r="H21" s="214"/>
      <c r="I21" s="215">
        <v>1E-3</v>
      </c>
      <c r="J21" s="215">
        <v>1E-3</v>
      </c>
      <c r="K21" s="214" t="s">
        <v>199</v>
      </c>
      <c r="L21" s="216"/>
      <c r="M21" s="217"/>
      <c r="N21" s="211"/>
      <c r="O21" s="218"/>
      <c r="P21" s="3"/>
    </row>
    <row r="22" spans="1:30" ht="13.5" customHeight="1" x14ac:dyDescent="0.25">
      <c r="A22" s="219" t="s">
        <v>98</v>
      </c>
      <c r="C22" s="220">
        <v>0.36120000000000002</v>
      </c>
      <c r="D22" s="91" t="s">
        <v>200</v>
      </c>
      <c r="E22" s="92"/>
      <c r="F22" s="93"/>
      <c r="G22" s="93"/>
      <c r="H22" s="93"/>
      <c r="I22" s="133">
        <v>2E-3</v>
      </c>
      <c r="J22" s="133">
        <v>2E-3</v>
      </c>
      <c r="K22" s="93" t="s">
        <v>199</v>
      </c>
      <c r="L22" s="18"/>
      <c r="M22" s="94"/>
      <c r="O22" s="221"/>
      <c r="P22" s="448"/>
      <c r="Q22" s="448"/>
      <c r="R22" s="448"/>
      <c r="S22" s="110"/>
    </row>
    <row r="23" spans="1:30" ht="13.5" customHeight="1" x14ac:dyDescent="0.25">
      <c r="A23" s="219" t="s">
        <v>99</v>
      </c>
      <c r="C23" s="222">
        <f>C21/(1-C21)</f>
        <v>0.10120030833608633</v>
      </c>
      <c r="D23" s="91" t="s">
        <v>209</v>
      </c>
      <c r="E23" s="92"/>
      <c r="F23" s="93"/>
      <c r="G23" s="93"/>
      <c r="H23" s="93"/>
      <c r="I23" s="133">
        <v>4.0000000000000001E-3</v>
      </c>
      <c r="J23" s="133">
        <v>4.0000000000000001E-3</v>
      </c>
      <c r="K23" s="93" t="s">
        <v>210</v>
      </c>
      <c r="L23" s="18"/>
      <c r="M23" s="94"/>
      <c r="O23" s="221"/>
      <c r="P23" s="109"/>
      <c r="Q23" s="109"/>
      <c r="R23" s="111"/>
      <c r="S23" s="109"/>
    </row>
    <row r="24" spans="1:30" ht="13.5" customHeight="1" x14ac:dyDescent="0.25">
      <c r="A24" s="219"/>
      <c r="D24" s="91" t="s">
        <v>201</v>
      </c>
      <c r="E24" s="92"/>
      <c r="F24" s="93"/>
      <c r="G24" s="93"/>
      <c r="H24" s="93"/>
      <c r="I24" s="133">
        <v>8.0000000000000002E-3</v>
      </c>
      <c r="J24" s="133">
        <v>8.0000000000000002E-3</v>
      </c>
      <c r="K24" s="93" t="s">
        <v>210</v>
      </c>
      <c r="L24" s="18"/>
      <c r="M24" s="17"/>
      <c r="O24" s="221"/>
      <c r="P24" s="114"/>
      <c r="Q24" s="112"/>
      <c r="R24" s="114"/>
      <c r="S24" s="113"/>
    </row>
    <row r="25" spans="1:30" s="95" customFormat="1" ht="12.75" customHeight="1" x14ac:dyDescent="0.25">
      <c r="A25" s="208"/>
      <c r="D25" s="91" t="s">
        <v>228</v>
      </c>
      <c r="E25" s="92"/>
      <c r="F25" s="93"/>
      <c r="G25" s="93"/>
      <c r="H25" s="93"/>
      <c r="I25" s="134">
        <v>2</v>
      </c>
      <c r="J25" s="133"/>
      <c r="K25" s="93"/>
      <c r="L25" s="96"/>
      <c r="M25" s="97"/>
      <c r="O25" s="201"/>
      <c r="P25" s="92"/>
      <c r="Q25" s="92"/>
      <c r="R25" s="92"/>
      <c r="S25" s="92"/>
    </row>
    <row r="26" spans="1:30" s="95" customFormat="1" ht="12.75" customHeight="1" x14ac:dyDescent="0.25">
      <c r="A26" s="209"/>
      <c r="B26" s="204"/>
      <c r="C26" s="204"/>
      <c r="D26" s="223" t="s">
        <v>229</v>
      </c>
      <c r="E26" s="224"/>
      <c r="F26" s="225"/>
      <c r="G26" s="225"/>
      <c r="H26" s="225"/>
      <c r="I26" s="226">
        <v>10</v>
      </c>
      <c r="J26" s="226"/>
      <c r="K26" s="225" t="s">
        <v>230</v>
      </c>
      <c r="L26" s="227"/>
      <c r="M26" s="228"/>
      <c r="N26" s="204"/>
      <c r="O26" s="205"/>
      <c r="P26" s="92"/>
      <c r="Q26" s="92"/>
      <c r="R26" s="92"/>
      <c r="S26" s="92"/>
    </row>
    <row r="27" spans="1:30" s="95" customFormat="1" x14ac:dyDescent="0.25"/>
    <row r="28" spans="1:30" s="95" customFormat="1" ht="13.8" thickBot="1" x14ac:dyDescent="0.3"/>
    <row r="29" spans="1:30" s="95" customFormat="1" ht="12.75" customHeight="1" x14ac:dyDescent="0.25">
      <c r="A29" s="229" t="s">
        <v>192</v>
      </c>
      <c r="B29" s="230" t="s">
        <v>193</v>
      </c>
      <c r="C29" s="231" t="s">
        <v>194</v>
      </c>
      <c r="P29" s="92"/>
      <c r="Q29" s="92"/>
      <c r="R29" s="92"/>
      <c r="S29" s="92"/>
    </row>
    <row r="30" spans="1:30" s="95" customFormat="1" ht="12.75" customHeight="1" x14ac:dyDescent="0.25">
      <c r="A30" s="232">
        <f t="shared" ref="A30:B44" si="1">A5</f>
        <v>1</v>
      </c>
      <c r="B30" s="98" t="str">
        <f t="shared" si="1"/>
        <v>AAAAA BBBBB</v>
      </c>
      <c r="C30" s="233">
        <v>1</v>
      </c>
      <c r="E30" s="183" t="s">
        <v>266</v>
      </c>
      <c r="F30" s="184"/>
      <c r="G30" s="184"/>
      <c r="H30" s="184"/>
      <c r="I30" s="184"/>
      <c r="J30" s="442"/>
      <c r="K30" s="442"/>
      <c r="L30" s="442"/>
      <c r="M30" s="442"/>
      <c r="N30" s="442"/>
      <c r="O30" s="443"/>
      <c r="P30" s="206"/>
      <c r="Q30" s="184"/>
      <c r="R30" s="184"/>
      <c r="S30" s="184"/>
      <c r="T30" s="198"/>
      <c r="U30" s="198"/>
      <c r="V30" s="198"/>
      <c r="W30" s="200"/>
    </row>
    <row r="31" spans="1:30" s="95" customFormat="1" ht="12.75" customHeight="1" x14ac:dyDescent="0.25">
      <c r="A31" s="232">
        <f t="shared" si="1"/>
        <v>2</v>
      </c>
      <c r="B31" s="98">
        <f t="shared" si="1"/>
        <v>0</v>
      </c>
      <c r="C31" s="233">
        <v>2</v>
      </c>
      <c r="E31" s="185" t="s">
        <v>215</v>
      </c>
      <c r="F31" s="92"/>
      <c r="G31" s="92"/>
      <c r="H31" s="92"/>
      <c r="I31" s="92"/>
      <c r="J31" s="92"/>
      <c r="L31" s="135">
        <v>35000</v>
      </c>
      <c r="M31" s="92"/>
      <c r="O31" s="186"/>
      <c r="P31" s="207" t="s">
        <v>232</v>
      </c>
      <c r="Q31" s="92"/>
      <c r="R31" s="452">
        <v>173.16</v>
      </c>
      <c r="S31" s="452"/>
      <c r="W31" s="201"/>
    </row>
    <row r="32" spans="1:30" s="95" customFormat="1" ht="12.75" customHeight="1" x14ac:dyDescent="0.25">
      <c r="A32" s="232">
        <f t="shared" si="1"/>
        <v>3</v>
      </c>
      <c r="B32" s="98">
        <f t="shared" si="1"/>
        <v>0</v>
      </c>
      <c r="C32" s="233">
        <v>3</v>
      </c>
      <c r="E32" s="187" t="s">
        <v>216</v>
      </c>
      <c r="F32" s="118"/>
      <c r="G32" s="118"/>
      <c r="H32" s="118"/>
      <c r="I32" s="119"/>
      <c r="J32" s="119"/>
      <c r="K32" s="122"/>
      <c r="L32" s="124">
        <f>-J32*K32</f>
        <v>0</v>
      </c>
      <c r="M32" s="119"/>
      <c r="N32" s="122"/>
      <c r="O32" s="186"/>
      <c r="P32" s="207" t="s">
        <v>234</v>
      </c>
      <c r="Q32" s="92"/>
      <c r="R32" s="453">
        <f>ROUND(R31/12,5)</f>
        <v>14.43</v>
      </c>
      <c r="S32" s="453"/>
      <c r="T32" s="92" t="s">
        <v>233</v>
      </c>
      <c r="U32" s="100"/>
      <c r="W32" s="201"/>
      <c r="AD32" s="99"/>
    </row>
    <row r="33" spans="1:23" s="95" customFormat="1" ht="12.75" customHeight="1" x14ac:dyDescent="0.25">
      <c r="A33" s="232">
        <f t="shared" si="1"/>
        <v>4</v>
      </c>
      <c r="B33" s="98">
        <f t="shared" si="1"/>
        <v>0</v>
      </c>
      <c r="C33" s="233">
        <v>4</v>
      </c>
      <c r="E33" s="187" t="s">
        <v>267</v>
      </c>
      <c r="F33" s="120"/>
      <c r="G33" s="120"/>
      <c r="H33" s="120"/>
      <c r="I33" s="120"/>
      <c r="J33" s="120"/>
      <c r="K33" s="101"/>
      <c r="L33" s="124">
        <f>SUM(L31:L32)</f>
        <v>35000</v>
      </c>
      <c r="M33" s="120"/>
      <c r="N33" s="101"/>
      <c r="O33" s="186"/>
      <c r="P33" s="207" t="s">
        <v>235</v>
      </c>
      <c r="Q33" s="92"/>
      <c r="R33" s="452">
        <v>32</v>
      </c>
      <c r="S33" s="452"/>
      <c r="W33" s="201"/>
    </row>
    <row r="34" spans="1:23" s="95" customFormat="1" ht="12.75" customHeight="1" x14ac:dyDescent="0.25">
      <c r="A34" s="232">
        <f t="shared" si="1"/>
        <v>5</v>
      </c>
      <c r="B34" s="98">
        <f t="shared" si="1"/>
        <v>0</v>
      </c>
      <c r="C34" s="233">
        <v>5</v>
      </c>
      <c r="D34" s="102"/>
      <c r="E34" s="187" t="s">
        <v>217</v>
      </c>
      <c r="F34" s="92"/>
      <c r="G34" s="188">
        <v>1.23E-2</v>
      </c>
      <c r="H34" s="451" t="s">
        <v>279</v>
      </c>
      <c r="I34" s="451"/>
      <c r="J34" s="419">
        <v>430.5</v>
      </c>
      <c r="K34" s="92"/>
      <c r="L34" s="189">
        <f>ROUND((L33*G34),2)-J34</f>
        <v>0</v>
      </c>
      <c r="M34" s="92"/>
      <c r="N34" s="92"/>
      <c r="O34" s="190"/>
      <c r="P34" s="207" t="s">
        <v>236</v>
      </c>
      <c r="Q34" s="92"/>
      <c r="R34" s="453">
        <f>ROUND(R33/12,5)</f>
        <v>2.6666699999999999</v>
      </c>
      <c r="S34" s="453"/>
      <c r="T34" s="92" t="s">
        <v>233</v>
      </c>
      <c r="W34" s="201"/>
    </row>
    <row r="35" spans="1:23" s="95" customFormat="1" ht="12.75" customHeight="1" x14ac:dyDescent="0.25">
      <c r="A35" s="232">
        <f t="shared" si="1"/>
        <v>6</v>
      </c>
      <c r="B35" s="98">
        <f t="shared" si="1"/>
        <v>0</v>
      </c>
      <c r="C35" s="233">
        <v>6</v>
      </c>
      <c r="E35" s="187" t="s">
        <v>218</v>
      </c>
      <c r="F35" s="120"/>
      <c r="G35" s="120"/>
      <c r="H35" s="120"/>
      <c r="I35" s="121"/>
      <c r="J35" s="421">
        <v>340</v>
      </c>
      <c r="K35" s="136">
        <v>1</v>
      </c>
      <c r="L35" s="418">
        <f>-J35*K35</f>
        <v>-340</v>
      </c>
      <c r="M35" s="119"/>
      <c r="N35" s="19"/>
      <c r="O35" s="191"/>
      <c r="P35" s="208"/>
      <c r="W35" s="201"/>
    </row>
    <row r="36" spans="1:23" s="95" customFormat="1" ht="12.75" customHeight="1" x14ac:dyDescent="0.25">
      <c r="A36" s="232">
        <f t="shared" si="1"/>
        <v>7</v>
      </c>
      <c r="B36" s="98">
        <f t="shared" si="1"/>
        <v>0</v>
      </c>
      <c r="C36" s="233">
        <v>7</v>
      </c>
      <c r="E36" s="192" t="s">
        <v>219</v>
      </c>
      <c r="F36" s="193"/>
      <c r="G36" s="193"/>
      <c r="H36" s="193"/>
      <c r="I36" s="194"/>
      <c r="J36" s="194"/>
      <c r="K36" s="195"/>
      <c r="L36" s="420">
        <f>IF(SUM(L34:L35)&lt;0,0,SUM(L34:L35))</f>
        <v>0</v>
      </c>
      <c r="M36" s="196" t="s">
        <v>269</v>
      </c>
      <c r="N36" s="195"/>
      <c r="O36" s="197"/>
      <c r="P36" s="209"/>
      <c r="Q36" s="204"/>
      <c r="R36" s="204"/>
      <c r="S36" s="204"/>
      <c r="T36" s="204"/>
      <c r="U36" s="204"/>
      <c r="V36" s="204"/>
      <c r="W36" s="205"/>
    </row>
    <row r="37" spans="1:23" s="95" customFormat="1" ht="12.75" customHeight="1" x14ac:dyDescent="0.25">
      <c r="A37" s="232">
        <f t="shared" si="1"/>
        <v>8</v>
      </c>
      <c r="B37" s="98">
        <f t="shared" si="1"/>
        <v>0</v>
      </c>
      <c r="C37" s="233">
        <v>8</v>
      </c>
    </row>
    <row r="38" spans="1:23" s="95" customFormat="1" x14ac:dyDescent="0.25">
      <c r="A38" s="232">
        <f t="shared" si="1"/>
        <v>9</v>
      </c>
      <c r="B38" s="98">
        <f t="shared" si="1"/>
        <v>0</v>
      </c>
      <c r="C38" s="233">
        <v>9</v>
      </c>
      <c r="E38" s="183" t="s">
        <v>268</v>
      </c>
      <c r="F38" s="184"/>
      <c r="G38" s="184"/>
      <c r="H38" s="184"/>
      <c r="I38" s="184"/>
      <c r="J38" s="184"/>
      <c r="K38" s="198"/>
      <c r="L38" s="199"/>
      <c r="M38" s="198"/>
      <c r="N38" s="198"/>
      <c r="O38" s="200"/>
    </row>
    <row r="39" spans="1:23" s="95" customFormat="1" x14ac:dyDescent="0.25">
      <c r="A39" s="232">
        <f t="shared" si="1"/>
        <v>10</v>
      </c>
      <c r="B39" s="98">
        <f t="shared" si="1"/>
        <v>0</v>
      </c>
      <c r="C39" s="233">
        <v>10</v>
      </c>
      <c r="E39" s="185" t="s">
        <v>215</v>
      </c>
      <c r="F39" s="92"/>
      <c r="G39" s="92"/>
      <c r="H39" s="92"/>
      <c r="I39" s="92"/>
      <c r="J39" s="92"/>
      <c r="L39" s="135">
        <v>36000</v>
      </c>
      <c r="O39" s="201"/>
    </row>
    <row r="40" spans="1:23" s="95" customFormat="1" ht="13.8" x14ac:dyDescent="0.25">
      <c r="A40" s="232">
        <f t="shared" si="1"/>
        <v>11</v>
      </c>
      <c r="B40" s="98">
        <f t="shared" si="1"/>
        <v>0</v>
      </c>
      <c r="C40" s="233">
        <v>11</v>
      </c>
      <c r="E40" s="187" t="s">
        <v>222</v>
      </c>
      <c r="F40" s="118"/>
      <c r="G40" s="118"/>
      <c r="H40" s="118"/>
      <c r="I40" s="119"/>
      <c r="J40" s="119"/>
      <c r="K40" s="122"/>
      <c r="L40" s="135">
        <v>50000</v>
      </c>
      <c r="M40" s="92"/>
      <c r="O40" s="201"/>
    </row>
    <row r="41" spans="1:23" s="95" customFormat="1" x14ac:dyDescent="0.25">
      <c r="A41" s="232">
        <f t="shared" si="1"/>
        <v>12</v>
      </c>
      <c r="B41" s="98">
        <f t="shared" si="1"/>
        <v>0</v>
      </c>
      <c r="C41" s="233">
        <v>12</v>
      </c>
      <c r="E41" s="187" t="s">
        <v>223</v>
      </c>
      <c r="F41" s="120"/>
      <c r="G41" s="120"/>
      <c r="H41" s="120"/>
      <c r="I41" s="121"/>
      <c r="J41" s="121"/>
      <c r="K41" s="19"/>
      <c r="L41" s="135">
        <v>0</v>
      </c>
      <c r="O41" s="201"/>
    </row>
    <row r="42" spans="1:23" s="95" customFormat="1" x14ac:dyDescent="0.25">
      <c r="A42" s="232">
        <f t="shared" si="1"/>
        <v>13</v>
      </c>
      <c r="B42" s="98">
        <f t="shared" si="1"/>
        <v>0</v>
      </c>
      <c r="C42" s="233">
        <v>13</v>
      </c>
      <c r="E42" s="192" t="s">
        <v>224</v>
      </c>
      <c r="F42" s="193"/>
      <c r="G42" s="193"/>
      <c r="H42" s="193"/>
      <c r="I42" s="193"/>
      <c r="J42" s="193"/>
      <c r="K42" s="202"/>
      <c r="L42" s="203">
        <v>0</v>
      </c>
      <c r="M42" s="196" t="s">
        <v>269</v>
      </c>
      <c r="N42" s="204"/>
      <c r="O42" s="205"/>
    </row>
    <row r="43" spans="1:23" s="95" customFormat="1" x14ac:dyDescent="0.25">
      <c r="A43" s="232">
        <f t="shared" si="1"/>
        <v>14</v>
      </c>
      <c r="B43" s="98">
        <f t="shared" si="1"/>
        <v>0</v>
      </c>
      <c r="C43" s="233">
        <v>14</v>
      </c>
      <c r="L43" s="119"/>
    </row>
    <row r="44" spans="1:23" s="95" customFormat="1" x14ac:dyDescent="0.25">
      <c r="A44" s="232">
        <f t="shared" si="1"/>
        <v>15</v>
      </c>
      <c r="B44" s="98">
        <f t="shared" si="1"/>
        <v>0</v>
      </c>
      <c r="C44" s="233">
        <v>15</v>
      </c>
      <c r="L44" s="119"/>
    </row>
    <row r="45" spans="1:23" s="95" customFormat="1" ht="13.8" thickBot="1" x14ac:dyDescent="0.3">
      <c r="A45" s="234"/>
      <c r="B45" s="235"/>
      <c r="C45" s="236"/>
      <c r="E45" s="237" t="s">
        <v>231</v>
      </c>
      <c r="F45" s="238"/>
      <c r="G45" s="238"/>
      <c r="H45" s="238"/>
      <c r="I45" s="238"/>
      <c r="J45" s="238"/>
      <c r="K45" s="238"/>
      <c r="L45" s="238"/>
      <c r="M45" s="238"/>
      <c r="N45" s="238"/>
      <c r="O45" s="238"/>
      <c r="P45" s="238"/>
      <c r="Q45" s="238"/>
      <c r="R45" s="238"/>
      <c r="S45" s="238"/>
      <c r="T45" s="238"/>
      <c r="U45" s="238"/>
      <c r="V45" s="238"/>
      <c r="W45" s="239"/>
    </row>
    <row r="46" spans="1:23" s="95" customFormat="1" x14ac:dyDescent="0.25">
      <c r="A46" s="103"/>
      <c r="B46" s="104"/>
    </row>
    <row r="47" spans="1:23" s="95" customFormat="1" x14ac:dyDescent="0.25"/>
    <row r="48" spans="1:23" s="95" customFormat="1" x14ac:dyDescent="0.25"/>
    <row r="49" s="95" customFormat="1" x14ac:dyDescent="0.25"/>
    <row r="50" s="95" customFormat="1" x14ac:dyDescent="0.25"/>
    <row r="51" s="95" customFormat="1" x14ac:dyDescent="0.25"/>
    <row r="52" s="95" customFormat="1" x14ac:dyDescent="0.25"/>
    <row r="53" s="95" customFormat="1" x14ac:dyDescent="0.25"/>
    <row r="54" s="95" customFormat="1" x14ac:dyDescent="0.25"/>
    <row r="55" s="95" customFormat="1" x14ac:dyDescent="0.25"/>
    <row r="56" s="95" customFormat="1" x14ac:dyDescent="0.25"/>
    <row r="57" s="95" customFormat="1" x14ac:dyDescent="0.25"/>
    <row r="58" s="95" customFormat="1" x14ac:dyDescent="0.25"/>
    <row r="59" s="95" customFormat="1" x14ac:dyDescent="0.25"/>
    <row r="60" s="95" customFormat="1" x14ac:dyDescent="0.25"/>
    <row r="61" s="95" customFormat="1" x14ac:dyDescent="0.25"/>
    <row r="62" s="95" customFormat="1" x14ac:dyDescent="0.25"/>
    <row r="63" s="95" customFormat="1" x14ac:dyDescent="0.25"/>
    <row r="64" s="95" customFormat="1" x14ac:dyDescent="0.25"/>
    <row r="65" s="95" customFormat="1" x14ac:dyDescent="0.25"/>
    <row r="66" s="95" customFormat="1" x14ac:dyDescent="0.25"/>
    <row r="67" s="95" customFormat="1" x14ac:dyDescent="0.25"/>
    <row r="68" s="95" customFormat="1" x14ac:dyDescent="0.25"/>
    <row r="69" s="95" customFormat="1" x14ac:dyDescent="0.25"/>
    <row r="70" s="95" customFormat="1" x14ac:dyDescent="0.25"/>
    <row r="71" s="95" customFormat="1" x14ac:dyDescent="0.25"/>
    <row r="72" s="95" customFormat="1" x14ac:dyDescent="0.25"/>
    <row r="73" s="95" customFormat="1" x14ac:dyDescent="0.25"/>
    <row r="74" s="95" customFormat="1" x14ac:dyDescent="0.25"/>
    <row r="75" s="95" customFormat="1" x14ac:dyDescent="0.25"/>
    <row r="76" s="95" customFormat="1" x14ac:dyDescent="0.25"/>
    <row r="77" s="95" customFormat="1" x14ac:dyDescent="0.25"/>
    <row r="78" s="95" customFormat="1" x14ac:dyDescent="0.25"/>
    <row r="79" s="95" customFormat="1" x14ac:dyDescent="0.25"/>
    <row r="80" s="95" customFormat="1" x14ac:dyDescent="0.25"/>
    <row r="81" s="95" customFormat="1" x14ac:dyDescent="0.25"/>
    <row r="82" s="95" customFormat="1" x14ac:dyDescent="0.25"/>
    <row r="83" s="95" customFormat="1" x14ac:dyDescent="0.25"/>
    <row r="84" s="95" customFormat="1" x14ac:dyDescent="0.25"/>
    <row r="85" s="95" customFormat="1" x14ac:dyDescent="0.25"/>
    <row r="86" s="95" customFormat="1" x14ac:dyDescent="0.25"/>
    <row r="87" s="95" customFormat="1" x14ac:dyDescent="0.25"/>
    <row r="88" s="95" customFormat="1" x14ac:dyDescent="0.25"/>
    <row r="89" s="95" customFormat="1" x14ac:dyDescent="0.25"/>
    <row r="90" s="95" customFormat="1" x14ac:dyDescent="0.25"/>
    <row r="91" s="95" customFormat="1" x14ac:dyDescent="0.25"/>
    <row r="92" s="95" customFormat="1" x14ac:dyDescent="0.25"/>
    <row r="93" s="95" customFormat="1" x14ac:dyDescent="0.25"/>
    <row r="94" s="95" customFormat="1" x14ac:dyDescent="0.25"/>
    <row r="95" s="95" customFormat="1" x14ac:dyDescent="0.25"/>
    <row r="96" s="95" customFormat="1" x14ac:dyDescent="0.25"/>
    <row r="97" s="95" customFormat="1" x14ac:dyDescent="0.25"/>
    <row r="98" s="95" customFormat="1" x14ac:dyDescent="0.25"/>
    <row r="99" s="95" customFormat="1" x14ac:dyDescent="0.25"/>
    <row r="100" s="95" customFormat="1" x14ac:dyDescent="0.25"/>
    <row r="101" s="95" customFormat="1" x14ac:dyDescent="0.25"/>
    <row r="102" s="95" customFormat="1" x14ac:dyDescent="0.25"/>
    <row r="103" s="95" customFormat="1" x14ac:dyDescent="0.25"/>
    <row r="104" s="95" customFormat="1" x14ac:dyDescent="0.25"/>
    <row r="105" s="95" customFormat="1" x14ac:dyDescent="0.25"/>
    <row r="106" s="95" customFormat="1" x14ac:dyDescent="0.25"/>
    <row r="107" s="95" customFormat="1" x14ac:dyDescent="0.25"/>
    <row r="108" s="95" customFormat="1" x14ac:dyDescent="0.25"/>
    <row r="109" s="95" customFormat="1" x14ac:dyDescent="0.25"/>
    <row r="110" s="95" customFormat="1" x14ac:dyDescent="0.25"/>
    <row r="111" s="95" customFormat="1" x14ac:dyDescent="0.25"/>
    <row r="112" s="95" customFormat="1" x14ac:dyDescent="0.25"/>
    <row r="113" s="95" customFormat="1" x14ac:dyDescent="0.25"/>
    <row r="114" s="95" customFormat="1" x14ac:dyDescent="0.25"/>
    <row r="115" s="95" customFormat="1" x14ac:dyDescent="0.25"/>
    <row r="116" s="95" customFormat="1" x14ac:dyDescent="0.25"/>
    <row r="117" s="95" customFormat="1" x14ac:dyDescent="0.25"/>
    <row r="118" s="95" customFormat="1" x14ac:dyDescent="0.25"/>
    <row r="119" s="95" customFormat="1" x14ac:dyDescent="0.25"/>
    <row r="120" s="95" customFormat="1" x14ac:dyDescent="0.25"/>
    <row r="121" s="95" customFormat="1" x14ac:dyDescent="0.25"/>
    <row r="122" s="95" customFormat="1" x14ac:dyDescent="0.25"/>
    <row r="123" s="95" customFormat="1" x14ac:dyDescent="0.25"/>
    <row r="124" s="95" customFormat="1" x14ac:dyDescent="0.25"/>
    <row r="125" s="95" customFormat="1" x14ac:dyDescent="0.25"/>
    <row r="126" s="95" customFormat="1" x14ac:dyDescent="0.25"/>
    <row r="127" s="95" customFormat="1" x14ac:dyDescent="0.25"/>
    <row r="128" s="95" customFormat="1" x14ac:dyDescent="0.25"/>
    <row r="129" s="95" customFormat="1" x14ac:dyDescent="0.25"/>
    <row r="130" s="95" customFormat="1" x14ac:dyDescent="0.25"/>
    <row r="131" s="95" customFormat="1" x14ac:dyDescent="0.25"/>
    <row r="132" s="95" customFormat="1" x14ac:dyDescent="0.25"/>
    <row r="133" s="95" customFormat="1" x14ac:dyDescent="0.25"/>
    <row r="134" s="95" customFormat="1" x14ac:dyDescent="0.25"/>
    <row r="135" s="95" customFormat="1" x14ac:dyDescent="0.25"/>
    <row r="136" s="95" customFormat="1" x14ac:dyDescent="0.25"/>
    <row r="137" s="95" customFormat="1" x14ac:dyDescent="0.25"/>
    <row r="138" s="95" customFormat="1" x14ac:dyDescent="0.25"/>
    <row r="139" s="95" customFormat="1" x14ac:dyDescent="0.25"/>
    <row r="140" s="95" customFormat="1" x14ac:dyDescent="0.25"/>
    <row r="141" s="95" customFormat="1" x14ac:dyDescent="0.25"/>
    <row r="142" s="95" customFormat="1" x14ac:dyDescent="0.25"/>
    <row r="143" s="95" customFormat="1" x14ac:dyDescent="0.25"/>
    <row r="144" s="95" customFormat="1" x14ac:dyDescent="0.25"/>
    <row r="145" s="95" customFormat="1" x14ac:dyDescent="0.25"/>
    <row r="146" s="95" customFormat="1" x14ac:dyDescent="0.25"/>
    <row r="147" s="95" customFormat="1" x14ac:dyDescent="0.25"/>
    <row r="148" s="95" customFormat="1" x14ac:dyDescent="0.25"/>
    <row r="149" s="95" customFormat="1" x14ac:dyDescent="0.25"/>
    <row r="150" s="95" customFormat="1" x14ac:dyDescent="0.25"/>
    <row r="151" s="95" customFormat="1" x14ac:dyDescent="0.25"/>
    <row r="152" s="95" customFormat="1" x14ac:dyDescent="0.25"/>
    <row r="153" s="95" customFormat="1" x14ac:dyDescent="0.25"/>
    <row r="154" s="95" customFormat="1" x14ac:dyDescent="0.25"/>
    <row r="155" s="95" customFormat="1" x14ac:dyDescent="0.25"/>
    <row r="156" s="95" customFormat="1" x14ac:dyDescent="0.25"/>
    <row r="157" s="95" customFormat="1" x14ac:dyDescent="0.25"/>
    <row r="158" s="95" customFormat="1" x14ac:dyDescent="0.25"/>
    <row r="159" s="95" customFormat="1" x14ac:dyDescent="0.25"/>
    <row r="160" s="95" customFormat="1" x14ac:dyDescent="0.25"/>
    <row r="161" s="95" customFormat="1" x14ac:dyDescent="0.25"/>
    <row r="162" s="95" customFormat="1" x14ac:dyDescent="0.25"/>
    <row r="163" s="95" customFormat="1" x14ac:dyDescent="0.25"/>
    <row r="164" s="95" customFormat="1" x14ac:dyDescent="0.25"/>
    <row r="165" s="95" customFormat="1" x14ac:dyDescent="0.25"/>
    <row r="166" s="95" customFormat="1" x14ac:dyDescent="0.25"/>
    <row r="167" s="95" customFormat="1" x14ac:dyDescent="0.25"/>
    <row r="168" s="95" customFormat="1" x14ac:dyDescent="0.25"/>
    <row r="169" s="95" customFormat="1" x14ac:dyDescent="0.25"/>
    <row r="170" s="95" customFormat="1" x14ac:dyDescent="0.25"/>
    <row r="171" s="95" customFormat="1" x14ac:dyDescent="0.25"/>
    <row r="172" s="95" customFormat="1" x14ac:dyDescent="0.25"/>
    <row r="173" s="95" customFormat="1" x14ac:dyDescent="0.25"/>
    <row r="174" s="95" customFormat="1" x14ac:dyDescent="0.25"/>
    <row r="175" s="95" customFormat="1" x14ac:dyDescent="0.25"/>
    <row r="176" s="95" customFormat="1" x14ac:dyDescent="0.25"/>
    <row r="177" s="95" customFormat="1" x14ac:dyDescent="0.25"/>
    <row r="178" s="95" customFormat="1" x14ac:dyDescent="0.25"/>
    <row r="179" s="95" customFormat="1" x14ac:dyDescent="0.25"/>
    <row r="180" s="95" customFormat="1" x14ac:dyDescent="0.25"/>
    <row r="181" s="95" customFormat="1" x14ac:dyDescent="0.25"/>
    <row r="182" s="95" customFormat="1" x14ac:dyDescent="0.25"/>
    <row r="183" s="95" customFormat="1" x14ac:dyDescent="0.25"/>
    <row r="184" s="95" customFormat="1" x14ac:dyDescent="0.25"/>
    <row r="185" s="95" customFormat="1" x14ac:dyDescent="0.25"/>
    <row r="186" s="95" customFormat="1" x14ac:dyDescent="0.25"/>
    <row r="187" s="95" customFormat="1" x14ac:dyDescent="0.25"/>
    <row r="188" s="95" customFormat="1" x14ac:dyDescent="0.25"/>
    <row r="189" s="95" customFormat="1" x14ac:dyDescent="0.25"/>
    <row r="190" s="95" customFormat="1" x14ac:dyDescent="0.25"/>
    <row r="191" s="95" customFormat="1" x14ac:dyDescent="0.25"/>
    <row r="192" s="95" customFormat="1" x14ac:dyDescent="0.25"/>
    <row r="193" s="95" customFormat="1" x14ac:dyDescent="0.25"/>
    <row r="194" s="95" customFormat="1" x14ac:dyDescent="0.25"/>
    <row r="195" s="95" customFormat="1" x14ac:dyDescent="0.25"/>
    <row r="196" s="95" customFormat="1" x14ac:dyDescent="0.25"/>
    <row r="197" s="95" customFormat="1" x14ac:dyDescent="0.25"/>
    <row r="198" s="95" customFormat="1" x14ac:dyDescent="0.25"/>
    <row r="199" s="95" customFormat="1" x14ac:dyDescent="0.25"/>
    <row r="200" s="95" customFormat="1" x14ac:dyDescent="0.25"/>
    <row r="201" s="95" customFormat="1" x14ac:dyDescent="0.25"/>
    <row r="202" s="95" customFormat="1" x14ac:dyDescent="0.25"/>
    <row r="203" s="95" customFormat="1" x14ac:dyDescent="0.25"/>
    <row r="204" s="95" customFormat="1" x14ac:dyDescent="0.25"/>
    <row r="205" s="95" customFormat="1" x14ac:dyDescent="0.25"/>
    <row r="206" s="95" customFormat="1" x14ac:dyDescent="0.25"/>
    <row r="207" s="95" customFormat="1" x14ac:dyDescent="0.25"/>
    <row r="208" s="95" customFormat="1" x14ac:dyDescent="0.25"/>
    <row r="209" s="95" customFormat="1" x14ac:dyDescent="0.25"/>
    <row r="210" s="95" customFormat="1" x14ac:dyDescent="0.25"/>
    <row r="211" s="95" customFormat="1" x14ac:dyDescent="0.25"/>
    <row r="212" s="95" customFormat="1" x14ac:dyDescent="0.25"/>
    <row r="213" s="95" customFormat="1" x14ac:dyDescent="0.25"/>
    <row r="214" s="95" customFormat="1" x14ac:dyDescent="0.25"/>
  </sheetData>
  <mergeCells count="31">
    <mergeCell ref="H34:I34"/>
    <mergeCell ref="R31:S31"/>
    <mergeCell ref="R32:S32"/>
    <mergeCell ref="R33:S33"/>
    <mergeCell ref="R34:S34"/>
    <mergeCell ref="L3:L4"/>
    <mergeCell ref="N3:N4"/>
    <mergeCell ref="O3:O4"/>
    <mergeCell ref="J3:J4"/>
    <mergeCell ref="A3:A4"/>
    <mergeCell ref="B3:B4"/>
    <mergeCell ref="C3:C4"/>
    <mergeCell ref="D3:D4"/>
    <mergeCell ref="I3:I4"/>
    <mergeCell ref="G3:G4"/>
    <mergeCell ref="T3:T4"/>
    <mergeCell ref="J30:L30"/>
    <mergeCell ref="M30:O30"/>
    <mergeCell ref="AC3:AC4"/>
    <mergeCell ref="E3:E4"/>
    <mergeCell ref="F3:F4"/>
    <mergeCell ref="P3:P4"/>
    <mergeCell ref="U3:U4"/>
    <mergeCell ref="S3:S4"/>
    <mergeCell ref="H3:H4"/>
    <mergeCell ref="R3:R4"/>
    <mergeCell ref="Q3:Q4"/>
    <mergeCell ref="K3:K4"/>
    <mergeCell ref="P22:R22"/>
    <mergeCell ref="W3:AB3"/>
    <mergeCell ref="M3:M4"/>
  </mergeCells>
  <phoneticPr fontId="2" type="noConversion"/>
  <dataValidations count="1">
    <dataValidation type="list" allowBlank="1" showInputMessage="1" showErrorMessage="1" sqref="V5:W19" xr:uid="{00000000-0002-0000-0100-000000000000}">
      <formula1>"Ja,Nein"</formula1>
    </dataValidation>
  </dataValidations>
  <printOptions horizontalCentered="1"/>
  <pageMargins left="0.39370078740157483" right="0.39370078740157483" top="0.59055118110236227" bottom="0.59055118110236227" header="0.51181102362204722" footer="0.51181102362204722"/>
  <pageSetup paperSize="9"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6"/>
  <dimension ref="A1:AD104"/>
  <sheetViews>
    <sheetView showGridLines="0" showZeros="0" zoomScale="120" zoomScaleNormal="120" workbookViewId="0">
      <selection activeCell="A13" sqref="A13"/>
    </sheetView>
  </sheetViews>
  <sheetFormatPr baseColWidth="10" defaultColWidth="11.44140625" defaultRowHeight="13.2" x14ac:dyDescent="0.25"/>
  <cols>
    <col min="1" max="1" width="2.6640625" customWidth="1"/>
    <col min="2" max="2" width="16" customWidth="1"/>
    <col min="3" max="16" width="6.88671875" customWidth="1"/>
    <col min="17" max="17" width="9.33203125" customWidth="1"/>
    <col min="18" max="30" width="6.33203125" customWidth="1"/>
  </cols>
  <sheetData>
    <row r="1" spans="1:30" ht="13.8" x14ac:dyDescent="0.25">
      <c r="A1" s="24" t="s">
        <v>13</v>
      </c>
    </row>
    <row r="2" spans="1:30" ht="13.5" customHeight="1" x14ac:dyDescent="0.25"/>
    <row r="3" spans="1:30" ht="14.25" customHeight="1" x14ac:dyDescent="0.25">
      <c r="A3" s="455" t="s">
        <v>14</v>
      </c>
      <c r="B3" s="457" t="s">
        <v>9</v>
      </c>
      <c r="C3" s="459" t="s">
        <v>5</v>
      </c>
      <c r="D3" s="460"/>
      <c r="E3" s="460"/>
      <c r="F3" s="460"/>
      <c r="G3" s="460"/>
      <c r="H3" s="460"/>
      <c r="I3" s="460"/>
      <c r="J3" s="460"/>
      <c r="K3" s="460"/>
      <c r="L3" s="460"/>
      <c r="M3" s="460"/>
      <c r="N3" s="460"/>
      <c r="O3" s="460"/>
      <c r="P3" s="461"/>
      <c r="Q3" s="459" t="s">
        <v>7</v>
      </c>
      <c r="R3" s="460"/>
      <c r="S3" s="460"/>
      <c r="T3" s="460"/>
      <c r="U3" s="460"/>
      <c r="V3" s="460"/>
      <c r="W3" s="460"/>
      <c r="X3" s="460"/>
      <c r="Y3" s="460"/>
      <c r="Z3" s="460"/>
      <c r="AA3" s="460"/>
      <c r="AB3" s="460"/>
      <c r="AC3" s="460"/>
      <c r="AD3" s="461"/>
    </row>
    <row r="4" spans="1:30" s="41" customFormat="1" ht="18" customHeight="1" x14ac:dyDescent="0.25">
      <c r="A4" s="456"/>
      <c r="B4" s="458"/>
      <c r="C4" s="37">
        <v>1</v>
      </c>
      <c r="D4" s="39">
        <v>2</v>
      </c>
      <c r="E4" s="39">
        <v>3</v>
      </c>
      <c r="F4" s="39">
        <v>4</v>
      </c>
      <c r="G4" s="39">
        <v>5</v>
      </c>
      <c r="H4" s="39">
        <v>6</v>
      </c>
      <c r="I4" s="39">
        <v>14</v>
      </c>
      <c r="J4" s="39">
        <v>7</v>
      </c>
      <c r="K4" s="39">
        <v>8</v>
      </c>
      <c r="L4" s="39">
        <v>9</v>
      </c>
      <c r="M4" s="39">
        <v>10</v>
      </c>
      <c r="N4" s="39">
        <v>11</v>
      </c>
      <c r="O4" s="39">
        <v>13</v>
      </c>
      <c r="P4" s="40">
        <v>12</v>
      </c>
      <c r="Q4" s="37">
        <v>1</v>
      </c>
      <c r="R4" s="39">
        <v>2</v>
      </c>
      <c r="S4" s="39">
        <v>3</v>
      </c>
      <c r="T4" s="39">
        <v>4</v>
      </c>
      <c r="U4" s="39">
        <v>5</v>
      </c>
      <c r="V4" s="39">
        <v>6</v>
      </c>
      <c r="W4" s="39">
        <v>14</v>
      </c>
      <c r="X4" s="39">
        <v>7</v>
      </c>
      <c r="Y4" s="39">
        <v>8</v>
      </c>
      <c r="Z4" s="39">
        <v>9</v>
      </c>
      <c r="AA4" s="39">
        <v>10</v>
      </c>
      <c r="AB4" s="39">
        <v>11</v>
      </c>
      <c r="AC4" s="39">
        <v>13</v>
      </c>
      <c r="AD4" s="40">
        <v>12</v>
      </c>
    </row>
    <row r="5" spans="1:30" s="22" customFormat="1" ht="12" customHeight="1" x14ac:dyDescent="0.2">
      <c r="A5" s="42">
        <v>1</v>
      </c>
      <c r="B5" s="43" t="str">
        <f>'Mit-1'!B5</f>
        <v>AAAAA BBBBB</v>
      </c>
      <c r="C5" s="169">
        <v>2</v>
      </c>
      <c r="D5" s="44">
        <f t="shared" ref="D5:P5" si="0">C5</f>
        <v>2</v>
      </c>
      <c r="E5" s="44">
        <f t="shared" si="0"/>
        <v>2</v>
      </c>
      <c r="F5" s="44">
        <f t="shared" si="0"/>
        <v>2</v>
      </c>
      <c r="G5" s="44">
        <f t="shared" si="0"/>
        <v>2</v>
      </c>
      <c r="H5" s="44">
        <f t="shared" si="0"/>
        <v>2</v>
      </c>
      <c r="I5" s="44">
        <f t="shared" si="0"/>
        <v>2</v>
      </c>
      <c r="J5" s="44">
        <f t="shared" si="0"/>
        <v>2</v>
      </c>
      <c r="K5" s="44">
        <f t="shared" si="0"/>
        <v>2</v>
      </c>
      <c r="L5" s="44">
        <f t="shared" si="0"/>
        <v>2</v>
      </c>
      <c r="M5" s="44">
        <f t="shared" si="0"/>
        <v>2</v>
      </c>
      <c r="N5" s="44">
        <f t="shared" si="0"/>
        <v>2</v>
      </c>
      <c r="O5" s="44">
        <f t="shared" si="0"/>
        <v>2</v>
      </c>
      <c r="P5" s="44">
        <f t="shared" si="0"/>
        <v>2</v>
      </c>
      <c r="Q5" s="152">
        <v>100</v>
      </c>
      <c r="R5" s="45">
        <f>Q5</f>
        <v>100</v>
      </c>
      <c r="S5" s="45">
        <f t="shared" ref="S5:AD5" si="1">R5</f>
        <v>100</v>
      </c>
      <c r="T5" s="45">
        <f t="shared" si="1"/>
        <v>100</v>
      </c>
      <c r="U5" s="45">
        <f t="shared" si="1"/>
        <v>100</v>
      </c>
      <c r="V5" s="45">
        <f t="shared" si="1"/>
        <v>100</v>
      </c>
      <c r="W5" s="45">
        <f t="shared" si="1"/>
        <v>100</v>
      </c>
      <c r="X5" s="45">
        <f t="shared" si="1"/>
        <v>100</v>
      </c>
      <c r="Y5" s="45">
        <f t="shared" si="1"/>
        <v>100</v>
      </c>
      <c r="Z5" s="45">
        <f t="shared" si="1"/>
        <v>100</v>
      </c>
      <c r="AA5" s="45">
        <f t="shared" si="1"/>
        <v>100</v>
      </c>
      <c r="AB5" s="45">
        <f t="shared" si="1"/>
        <v>100</v>
      </c>
      <c r="AC5" s="45">
        <f t="shared" si="1"/>
        <v>100</v>
      </c>
      <c r="AD5" s="46">
        <f t="shared" si="1"/>
        <v>100</v>
      </c>
    </row>
    <row r="6" spans="1:30" s="22" customFormat="1" ht="12" customHeight="1" x14ac:dyDescent="0.2">
      <c r="A6" s="47">
        <v>2</v>
      </c>
      <c r="B6" s="43">
        <f>'Mit-1'!B6</f>
        <v>0</v>
      </c>
      <c r="C6" s="149"/>
      <c r="D6" s="44">
        <f t="shared" ref="D6:P6" si="2">C6</f>
        <v>0</v>
      </c>
      <c r="E6" s="44">
        <f t="shared" si="2"/>
        <v>0</v>
      </c>
      <c r="F6" s="44">
        <f t="shared" si="2"/>
        <v>0</v>
      </c>
      <c r="G6" s="44">
        <f t="shared" si="2"/>
        <v>0</v>
      </c>
      <c r="H6" s="44">
        <f t="shared" si="2"/>
        <v>0</v>
      </c>
      <c r="I6" s="44">
        <f t="shared" si="2"/>
        <v>0</v>
      </c>
      <c r="J6" s="44">
        <f t="shared" si="2"/>
        <v>0</v>
      </c>
      <c r="K6" s="44">
        <f t="shared" si="2"/>
        <v>0</v>
      </c>
      <c r="L6" s="44">
        <f t="shared" si="2"/>
        <v>0</v>
      </c>
      <c r="M6" s="44">
        <f t="shared" si="2"/>
        <v>0</v>
      </c>
      <c r="N6" s="44">
        <f t="shared" si="2"/>
        <v>0</v>
      </c>
      <c r="O6" s="44">
        <f t="shared" si="2"/>
        <v>0</v>
      </c>
      <c r="P6" s="44">
        <f t="shared" si="2"/>
        <v>0</v>
      </c>
      <c r="Q6" s="153"/>
      <c r="R6" s="48">
        <f t="shared" ref="R6:AD19" si="3">Q6</f>
        <v>0</v>
      </c>
      <c r="S6" s="48">
        <f t="shared" si="3"/>
        <v>0</v>
      </c>
      <c r="T6" s="48">
        <f t="shared" si="3"/>
        <v>0</v>
      </c>
      <c r="U6" s="48">
        <f t="shared" si="3"/>
        <v>0</v>
      </c>
      <c r="V6" s="48">
        <f t="shared" si="3"/>
        <v>0</v>
      </c>
      <c r="W6" s="48">
        <f t="shared" si="3"/>
        <v>0</v>
      </c>
      <c r="X6" s="48">
        <f t="shared" si="3"/>
        <v>0</v>
      </c>
      <c r="Y6" s="48">
        <f t="shared" si="3"/>
        <v>0</v>
      </c>
      <c r="Z6" s="48">
        <f t="shared" si="3"/>
        <v>0</v>
      </c>
      <c r="AA6" s="48">
        <f t="shared" si="3"/>
        <v>0</v>
      </c>
      <c r="AB6" s="48">
        <f t="shared" si="3"/>
        <v>0</v>
      </c>
      <c r="AC6" s="48">
        <f t="shared" si="3"/>
        <v>0</v>
      </c>
      <c r="AD6" s="49">
        <f t="shared" si="3"/>
        <v>0</v>
      </c>
    </row>
    <row r="7" spans="1:30" s="22" customFormat="1" ht="12" customHeight="1" x14ac:dyDescent="0.2">
      <c r="A7" s="47">
        <v>3</v>
      </c>
      <c r="B7" s="50">
        <f>'Mit-1'!B7</f>
        <v>0</v>
      </c>
      <c r="C7" s="150"/>
      <c r="D7" s="51">
        <f t="shared" ref="D7:P7" si="4">C7</f>
        <v>0</v>
      </c>
      <c r="E7" s="51">
        <f t="shared" si="4"/>
        <v>0</v>
      </c>
      <c r="F7" s="51">
        <f t="shared" si="4"/>
        <v>0</v>
      </c>
      <c r="G7" s="51">
        <f t="shared" si="4"/>
        <v>0</v>
      </c>
      <c r="H7" s="51">
        <f t="shared" si="4"/>
        <v>0</v>
      </c>
      <c r="I7" s="51">
        <f t="shared" si="4"/>
        <v>0</v>
      </c>
      <c r="J7" s="51">
        <f t="shared" si="4"/>
        <v>0</v>
      </c>
      <c r="K7" s="51">
        <f t="shared" si="4"/>
        <v>0</v>
      </c>
      <c r="L7" s="51">
        <f t="shared" si="4"/>
        <v>0</v>
      </c>
      <c r="M7" s="51">
        <f t="shared" si="4"/>
        <v>0</v>
      </c>
      <c r="N7" s="51">
        <f t="shared" si="4"/>
        <v>0</v>
      </c>
      <c r="O7" s="51">
        <f t="shared" si="4"/>
        <v>0</v>
      </c>
      <c r="P7" s="51">
        <f t="shared" si="4"/>
        <v>0</v>
      </c>
      <c r="Q7" s="153"/>
      <c r="R7" s="48">
        <f t="shared" si="3"/>
        <v>0</v>
      </c>
      <c r="S7" s="48">
        <f t="shared" si="3"/>
        <v>0</v>
      </c>
      <c r="T7" s="48">
        <f t="shared" si="3"/>
        <v>0</v>
      </c>
      <c r="U7" s="48">
        <f t="shared" si="3"/>
        <v>0</v>
      </c>
      <c r="V7" s="48">
        <f t="shared" si="3"/>
        <v>0</v>
      </c>
      <c r="W7" s="48">
        <f t="shared" si="3"/>
        <v>0</v>
      </c>
      <c r="X7" s="48">
        <f t="shared" si="3"/>
        <v>0</v>
      </c>
      <c r="Y7" s="48">
        <f t="shared" si="3"/>
        <v>0</v>
      </c>
      <c r="Z7" s="48">
        <f t="shared" si="3"/>
        <v>0</v>
      </c>
      <c r="AA7" s="48">
        <f t="shared" si="3"/>
        <v>0</v>
      </c>
      <c r="AB7" s="48">
        <f t="shared" si="3"/>
        <v>0</v>
      </c>
      <c r="AC7" s="48">
        <f t="shared" si="3"/>
        <v>0</v>
      </c>
      <c r="AD7" s="49">
        <f t="shared" si="3"/>
        <v>0</v>
      </c>
    </row>
    <row r="8" spans="1:30" s="22" customFormat="1" ht="12" customHeight="1" x14ac:dyDescent="0.2">
      <c r="A8" s="47">
        <v>4</v>
      </c>
      <c r="B8" s="50">
        <f>'Mit-1'!B8</f>
        <v>0</v>
      </c>
      <c r="C8" s="150"/>
      <c r="D8" s="51">
        <f t="shared" ref="D8:D17" si="5">C8</f>
        <v>0</v>
      </c>
      <c r="E8" s="51">
        <f t="shared" ref="E8:P8" si="6">D8</f>
        <v>0</v>
      </c>
      <c r="F8" s="51">
        <f t="shared" si="6"/>
        <v>0</v>
      </c>
      <c r="G8" s="51">
        <f t="shared" si="6"/>
        <v>0</v>
      </c>
      <c r="H8" s="51">
        <f t="shared" si="6"/>
        <v>0</v>
      </c>
      <c r="I8" s="51">
        <f t="shared" si="6"/>
        <v>0</v>
      </c>
      <c r="J8" s="51">
        <f t="shared" si="6"/>
        <v>0</v>
      </c>
      <c r="K8" s="51">
        <f t="shared" si="6"/>
        <v>0</v>
      </c>
      <c r="L8" s="51">
        <f t="shared" si="6"/>
        <v>0</v>
      </c>
      <c r="M8" s="51">
        <f t="shared" si="6"/>
        <v>0</v>
      </c>
      <c r="N8" s="51">
        <f t="shared" si="6"/>
        <v>0</v>
      </c>
      <c r="O8" s="51">
        <f t="shared" si="6"/>
        <v>0</v>
      </c>
      <c r="P8" s="52">
        <f t="shared" si="6"/>
        <v>0</v>
      </c>
      <c r="Q8" s="153"/>
      <c r="R8" s="48">
        <f t="shared" si="3"/>
        <v>0</v>
      </c>
      <c r="S8" s="48">
        <f t="shared" si="3"/>
        <v>0</v>
      </c>
      <c r="T8" s="48">
        <f t="shared" si="3"/>
        <v>0</v>
      </c>
      <c r="U8" s="48">
        <f t="shared" si="3"/>
        <v>0</v>
      </c>
      <c r="V8" s="48">
        <f t="shared" si="3"/>
        <v>0</v>
      </c>
      <c r="W8" s="48">
        <f t="shared" si="3"/>
        <v>0</v>
      </c>
      <c r="X8" s="48">
        <f t="shared" si="3"/>
        <v>0</v>
      </c>
      <c r="Y8" s="48">
        <f t="shared" si="3"/>
        <v>0</v>
      </c>
      <c r="Z8" s="48">
        <f t="shared" si="3"/>
        <v>0</v>
      </c>
      <c r="AA8" s="48">
        <f t="shared" si="3"/>
        <v>0</v>
      </c>
      <c r="AB8" s="48">
        <f t="shared" si="3"/>
        <v>0</v>
      </c>
      <c r="AC8" s="48">
        <f t="shared" si="3"/>
        <v>0</v>
      </c>
      <c r="AD8" s="49">
        <f t="shared" si="3"/>
        <v>0</v>
      </c>
    </row>
    <row r="9" spans="1:30" s="22" customFormat="1" ht="12" customHeight="1" x14ac:dyDescent="0.2">
      <c r="A9" s="47">
        <v>5</v>
      </c>
      <c r="B9" s="50">
        <f>'Mit-1'!B9</f>
        <v>0</v>
      </c>
      <c r="C9" s="150"/>
      <c r="D9" s="51">
        <f t="shared" si="5"/>
        <v>0</v>
      </c>
      <c r="E9" s="51">
        <f t="shared" ref="E9:P9" si="7">D9</f>
        <v>0</v>
      </c>
      <c r="F9" s="51">
        <f t="shared" si="7"/>
        <v>0</v>
      </c>
      <c r="G9" s="51">
        <f t="shared" si="7"/>
        <v>0</v>
      </c>
      <c r="H9" s="51">
        <f t="shared" si="7"/>
        <v>0</v>
      </c>
      <c r="I9" s="51">
        <f t="shared" si="7"/>
        <v>0</v>
      </c>
      <c r="J9" s="51">
        <f t="shared" si="7"/>
        <v>0</v>
      </c>
      <c r="K9" s="51">
        <f t="shared" si="7"/>
        <v>0</v>
      </c>
      <c r="L9" s="51">
        <f t="shared" si="7"/>
        <v>0</v>
      </c>
      <c r="M9" s="51">
        <f t="shared" si="7"/>
        <v>0</v>
      </c>
      <c r="N9" s="51">
        <f t="shared" si="7"/>
        <v>0</v>
      </c>
      <c r="O9" s="51">
        <f t="shared" si="7"/>
        <v>0</v>
      </c>
      <c r="P9" s="52">
        <f t="shared" si="7"/>
        <v>0</v>
      </c>
      <c r="Q9" s="153"/>
      <c r="R9" s="48">
        <f t="shared" si="3"/>
        <v>0</v>
      </c>
      <c r="S9" s="48">
        <f t="shared" si="3"/>
        <v>0</v>
      </c>
      <c r="T9" s="48">
        <f t="shared" si="3"/>
        <v>0</v>
      </c>
      <c r="U9" s="48">
        <f t="shared" si="3"/>
        <v>0</v>
      </c>
      <c r="V9" s="48">
        <f t="shared" si="3"/>
        <v>0</v>
      </c>
      <c r="W9" s="48">
        <f t="shared" si="3"/>
        <v>0</v>
      </c>
      <c r="X9" s="48">
        <f t="shared" si="3"/>
        <v>0</v>
      </c>
      <c r="Y9" s="48">
        <f t="shared" si="3"/>
        <v>0</v>
      </c>
      <c r="Z9" s="48">
        <f t="shared" si="3"/>
        <v>0</v>
      </c>
      <c r="AA9" s="48">
        <f t="shared" si="3"/>
        <v>0</v>
      </c>
      <c r="AB9" s="48">
        <f t="shared" si="3"/>
        <v>0</v>
      </c>
      <c r="AC9" s="48">
        <f t="shared" si="3"/>
        <v>0</v>
      </c>
      <c r="AD9" s="49">
        <f t="shared" si="3"/>
        <v>0</v>
      </c>
    </row>
    <row r="10" spans="1:30" s="22" customFormat="1" ht="12" customHeight="1" x14ac:dyDescent="0.2">
      <c r="A10" s="47">
        <v>6</v>
      </c>
      <c r="B10" s="50">
        <f>'Mit-1'!B10</f>
        <v>0</v>
      </c>
      <c r="C10" s="150"/>
      <c r="D10" s="51">
        <f t="shared" si="5"/>
        <v>0</v>
      </c>
      <c r="E10" s="51">
        <f t="shared" ref="E10:P10" si="8">D10</f>
        <v>0</v>
      </c>
      <c r="F10" s="51">
        <f t="shared" si="8"/>
        <v>0</v>
      </c>
      <c r="G10" s="51">
        <f t="shared" si="8"/>
        <v>0</v>
      </c>
      <c r="H10" s="51">
        <f t="shared" si="8"/>
        <v>0</v>
      </c>
      <c r="I10" s="51">
        <f t="shared" si="8"/>
        <v>0</v>
      </c>
      <c r="J10" s="51">
        <f t="shared" si="8"/>
        <v>0</v>
      </c>
      <c r="K10" s="51">
        <f t="shared" si="8"/>
        <v>0</v>
      </c>
      <c r="L10" s="51">
        <f t="shared" si="8"/>
        <v>0</v>
      </c>
      <c r="M10" s="51">
        <f t="shared" si="8"/>
        <v>0</v>
      </c>
      <c r="N10" s="51">
        <f t="shared" si="8"/>
        <v>0</v>
      </c>
      <c r="O10" s="51">
        <f t="shared" si="8"/>
        <v>0</v>
      </c>
      <c r="P10" s="52">
        <f t="shared" si="8"/>
        <v>0</v>
      </c>
      <c r="Q10" s="153"/>
      <c r="R10" s="48">
        <f t="shared" si="3"/>
        <v>0</v>
      </c>
      <c r="S10" s="48">
        <f t="shared" si="3"/>
        <v>0</v>
      </c>
      <c r="T10" s="48">
        <f t="shared" si="3"/>
        <v>0</v>
      </c>
      <c r="U10" s="48">
        <f t="shared" si="3"/>
        <v>0</v>
      </c>
      <c r="V10" s="48">
        <f t="shared" si="3"/>
        <v>0</v>
      </c>
      <c r="W10" s="48">
        <f t="shared" si="3"/>
        <v>0</v>
      </c>
      <c r="X10" s="48">
        <f t="shared" si="3"/>
        <v>0</v>
      </c>
      <c r="Y10" s="48">
        <f t="shared" si="3"/>
        <v>0</v>
      </c>
      <c r="Z10" s="48">
        <f t="shared" si="3"/>
        <v>0</v>
      </c>
      <c r="AA10" s="48">
        <f t="shared" si="3"/>
        <v>0</v>
      </c>
      <c r="AB10" s="48">
        <f t="shared" si="3"/>
        <v>0</v>
      </c>
      <c r="AC10" s="48">
        <f t="shared" si="3"/>
        <v>0</v>
      </c>
      <c r="AD10" s="49">
        <f t="shared" si="3"/>
        <v>0</v>
      </c>
    </row>
    <row r="11" spans="1:30" s="22" customFormat="1" ht="12" customHeight="1" x14ac:dyDescent="0.2">
      <c r="A11" s="47">
        <v>7</v>
      </c>
      <c r="B11" s="50">
        <f>'Mit-1'!B11</f>
        <v>0</v>
      </c>
      <c r="C11" s="150"/>
      <c r="D11" s="51">
        <f t="shared" si="5"/>
        <v>0</v>
      </c>
      <c r="E11" s="51">
        <f t="shared" ref="E11:P11" si="9">D11</f>
        <v>0</v>
      </c>
      <c r="F11" s="51">
        <f t="shared" si="9"/>
        <v>0</v>
      </c>
      <c r="G11" s="51">
        <f t="shared" si="9"/>
        <v>0</v>
      </c>
      <c r="H11" s="51">
        <f t="shared" si="9"/>
        <v>0</v>
      </c>
      <c r="I11" s="51">
        <f t="shared" si="9"/>
        <v>0</v>
      </c>
      <c r="J11" s="51">
        <f t="shared" si="9"/>
        <v>0</v>
      </c>
      <c r="K11" s="51">
        <f t="shared" si="9"/>
        <v>0</v>
      </c>
      <c r="L11" s="51">
        <f t="shared" si="9"/>
        <v>0</v>
      </c>
      <c r="M11" s="51">
        <f t="shared" si="9"/>
        <v>0</v>
      </c>
      <c r="N11" s="51">
        <f t="shared" si="9"/>
        <v>0</v>
      </c>
      <c r="O11" s="51">
        <f t="shared" si="9"/>
        <v>0</v>
      </c>
      <c r="P11" s="52">
        <f t="shared" si="9"/>
        <v>0</v>
      </c>
      <c r="Q11" s="153"/>
      <c r="R11" s="48">
        <f t="shared" si="3"/>
        <v>0</v>
      </c>
      <c r="S11" s="48">
        <f t="shared" si="3"/>
        <v>0</v>
      </c>
      <c r="T11" s="48">
        <f t="shared" si="3"/>
        <v>0</v>
      </c>
      <c r="U11" s="48">
        <f t="shared" si="3"/>
        <v>0</v>
      </c>
      <c r="V11" s="48">
        <f t="shared" si="3"/>
        <v>0</v>
      </c>
      <c r="W11" s="48">
        <f t="shared" si="3"/>
        <v>0</v>
      </c>
      <c r="X11" s="48">
        <f t="shared" si="3"/>
        <v>0</v>
      </c>
      <c r="Y11" s="48">
        <f t="shared" si="3"/>
        <v>0</v>
      </c>
      <c r="Z11" s="48">
        <f t="shared" si="3"/>
        <v>0</v>
      </c>
      <c r="AA11" s="48">
        <f t="shared" si="3"/>
        <v>0</v>
      </c>
      <c r="AB11" s="48">
        <f t="shared" si="3"/>
        <v>0</v>
      </c>
      <c r="AC11" s="48">
        <f t="shared" si="3"/>
        <v>0</v>
      </c>
      <c r="AD11" s="49">
        <f t="shared" si="3"/>
        <v>0</v>
      </c>
    </row>
    <row r="12" spans="1:30" s="22" customFormat="1" ht="12" customHeight="1" x14ac:dyDescent="0.2">
      <c r="A12" s="47">
        <v>8</v>
      </c>
      <c r="B12" s="50">
        <f>'Mit-1'!B12</f>
        <v>0</v>
      </c>
      <c r="C12" s="150"/>
      <c r="D12" s="51">
        <f t="shared" si="5"/>
        <v>0</v>
      </c>
      <c r="E12" s="51">
        <f t="shared" ref="E12:P12" si="10">D12</f>
        <v>0</v>
      </c>
      <c r="F12" s="51">
        <f t="shared" si="10"/>
        <v>0</v>
      </c>
      <c r="G12" s="51">
        <f t="shared" si="10"/>
        <v>0</v>
      </c>
      <c r="H12" s="51">
        <f t="shared" si="10"/>
        <v>0</v>
      </c>
      <c r="I12" s="51">
        <f t="shared" si="10"/>
        <v>0</v>
      </c>
      <c r="J12" s="51">
        <f t="shared" si="10"/>
        <v>0</v>
      </c>
      <c r="K12" s="51">
        <f t="shared" si="10"/>
        <v>0</v>
      </c>
      <c r="L12" s="51">
        <f t="shared" si="10"/>
        <v>0</v>
      </c>
      <c r="M12" s="51">
        <f t="shared" si="10"/>
        <v>0</v>
      </c>
      <c r="N12" s="51">
        <f t="shared" si="10"/>
        <v>0</v>
      </c>
      <c r="O12" s="51">
        <f t="shared" si="10"/>
        <v>0</v>
      </c>
      <c r="P12" s="52">
        <f t="shared" si="10"/>
        <v>0</v>
      </c>
      <c r="Q12" s="153"/>
      <c r="R12" s="48">
        <f t="shared" si="3"/>
        <v>0</v>
      </c>
      <c r="S12" s="48">
        <f t="shared" si="3"/>
        <v>0</v>
      </c>
      <c r="T12" s="48">
        <f t="shared" si="3"/>
        <v>0</v>
      </c>
      <c r="U12" s="48">
        <f t="shared" si="3"/>
        <v>0</v>
      </c>
      <c r="V12" s="48">
        <f t="shared" si="3"/>
        <v>0</v>
      </c>
      <c r="W12" s="48">
        <f t="shared" si="3"/>
        <v>0</v>
      </c>
      <c r="X12" s="48">
        <f t="shared" si="3"/>
        <v>0</v>
      </c>
      <c r="Y12" s="48">
        <f t="shared" si="3"/>
        <v>0</v>
      </c>
      <c r="Z12" s="48">
        <f t="shared" si="3"/>
        <v>0</v>
      </c>
      <c r="AA12" s="48">
        <f t="shared" si="3"/>
        <v>0</v>
      </c>
      <c r="AB12" s="48">
        <f t="shared" si="3"/>
        <v>0</v>
      </c>
      <c r="AC12" s="48">
        <f t="shared" si="3"/>
        <v>0</v>
      </c>
      <c r="AD12" s="49">
        <f t="shared" si="3"/>
        <v>0</v>
      </c>
    </row>
    <row r="13" spans="1:30" s="22" customFormat="1" ht="12" customHeight="1" x14ac:dyDescent="0.2">
      <c r="A13" s="47">
        <v>9</v>
      </c>
      <c r="B13" s="50">
        <f>'Mit-1'!B13</f>
        <v>0</v>
      </c>
      <c r="C13" s="150"/>
      <c r="D13" s="51">
        <f t="shared" si="5"/>
        <v>0</v>
      </c>
      <c r="E13" s="51">
        <f t="shared" ref="E13:P13" si="11">D13</f>
        <v>0</v>
      </c>
      <c r="F13" s="51">
        <f t="shared" si="11"/>
        <v>0</v>
      </c>
      <c r="G13" s="51">
        <f t="shared" si="11"/>
        <v>0</v>
      </c>
      <c r="H13" s="51">
        <f t="shared" si="11"/>
        <v>0</v>
      </c>
      <c r="I13" s="51">
        <f t="shared" si="11"/>
        <v>0</v>
      </c>
      <c r="J13" s="51">
        <f t="shared" si="11"/>
        <v>0</v>
      </c>
      <c r="K13" s="51">
        <f t="shared" si="11"/>
        <v>0</v>
      </c>
      <c r="L13" s="51">
        <f t="shared" si="11"/>
        <v>0</v>
      </c>
      <c r="M13" s="51">
        <f t="shared" si="11"/>
        <v>0</v>
      </c>
      <c r="N13" s="51">
        <f t="shared" si="11"/>
        <v>0</v>
      </c>
      <c r="O13" s="51">
        <f t="shared" si="11"/>
        <v>0</v>
      </c>
      <c r="P13" s="52">
        <f t="shared" si="11"/>
        <v>0</v>
      </c>
      <c r="Q13" s="153"/>
      <c r="R13" s="48">
        <f t="shared" si="3"/>
        <v>0</v>
      </c>
      <c r="S13" s="48">
        <f t="shared" si="3"/>
        <v>0</v>
      </c>
      <c r="T13" s="48">
        <f t="shared" si="3"/>
        <v>0</v>
      </c>
      <c r="U13" s="48">
        <f t="shared" si="3"/>
        <v>0</v>
      </c>
      <c r="V13" s="48">
        <f t="shared" si="3"/>
        <v>0</v>
      </c>
      <c r="W13" s="48">
        <f t="shared" si="3"/>
        <v>0</v>
      </c>
      <c r="X13" s="48">
        <f t="shared" si="3"/>
        <v>0</v>
      </c>
      <c r="Y13" s="48">
        <f t="shared" si="3"/>
        <v>0</v>
      </c>
      <c r="Z13" s="48">
        <f t="shared" si="3"/>
        <v>0</v>
      </c>
      <c r="AA13" s="48">
        <f t="shared" si="3"/>
        <v>0</v>
      </c>
      <c r="AB13" s="48">
        <f t="shared" si="3"/>
        <v>0</v>
      </c>
      <c r="AC13" s="48">
        <f t="shared" si="3"/>
        <v>0</v>
      </c>
      <c r="AD13" s="49">
        <f t="shared" si="3"/>
        <v>0</v>
      </c>
    </row>
    <row r="14" spans="1:30" s="22" customFormat="1" ht="12" customHeight="1" x14ac:dyDescent="0.2">
      <c r="A14" s="47">
        <v>10</v>
      </c>
      <c r="B14" s="50">
        <f>'Mit-1'!B14</f>
        <v>0</v>
      </c>
      <c r="C14" s="150"/>
      <c r="D14" s="51">
        <f t="shared" si="5"/>
        <v>0</v>
      </c>
      <c r="E14" s="51">
        <f t="shared" ref="E14:P14" si="12">D14</f>
        <v>0</v>
      </c>
      <c r="F14" s="51">
        <f t="shared" si="12"/>
        <v>0</v>
      </c>
      <c r="G14" s="51">
        <f t="shared" si="12"/>
        <v>0</v>
      </c>
      <c r="H14" s="51">
        <f t="shared" si="12"/>
        <v>0</v>
      </c>
      <c r="I14" s="51">
        <f t="shared" si="12"/>
        <v>0</v>
      </c>
      <c r="J14" s="51">
        <f t="shared" si="12"/>
        <v>0</v>
      </c>
      <c r="K14" s="51">
        <f t="shared" si="12"/>
        <v>0</v>
      </c>
      <c r="L14" s="51">
        <f t="shared" si="12"/>
        <v>0</v>
      </c>
      <c r="M14" s="51">
        <f t="shared" si="12"/>
        <v>0</v>
      </c>
      <c r="N14" s="51">
        <f t="shared" si="12"/>
        <v>0</v>
      </c>
      <c r="O14" s="51">
        <f t="shared" si="12"/>
        <v>0</v>
      </c>
      <c r="P14" s="52">
        <f t="shared" si="12"/>
        <v>0</v>
      </c>
      <c r="Q14" s="153"/>
      <c r="R14" s="48">
        <f t="shared" si="3"/>
        <v>0</v>
      </c>
      <c r="S14" s="48">
        <f t="shared" si="3"/>
        <v>0</v>
      </c>
      <c r="T14" s="48">
        <f t="shared" si="3"/>
        <v>0</v>
      </c>
      <c r="U14" s="48">
        <f t="shared" si="3"/>
        <v>0</v>
      </c>
      <c r="V14" s="48">
        <f t="shared" si="3"/>
        <v>0</v>
      </c>
      <c r="W14" s="48">
        <f t="shared" si="3"/>
        <v>0</v>
      </c>
      <c r="X14" s="48">
        <f t="shared" si="3"/>
        <v>0</v>
      </c>
      <c r="Y14" s="48">
        <f t="shared" si="3"/>
        <v>0</v>
      </c>
      <c r="Z14" s="48">
        <f t="shared" si="3"/>
        <v>0</v>
      </c>
      <c r="AA14" s="48">
        <f t="shared" si="3"/>
        <v>0</v>
      </c>
      <c r="AB14" s="48">
        <f t="shared" si="3"/>
        <v>0</v>
      </c>
      <c r="AC14" s="48">
        <f t="shared" si="3"/>
        <v>0</v>
      </c>
      <c r="AD14" s="49">
        <f t="shared" si="3"/>
        <v>0</v>
      </c>
    </row>
    <row r="15" spans="1:30" s="22" customFormat="1" ht="12" customHeight="1" x14ac:dyDescent="0.2">
      <c r="A15" s="47">
        <v>11</v>
      </c>
      <c r="B15" s="50">
        <f>'Mit-1'!B15</f>
        <v>0</v>
      </c>
      <c r="C15" s="150"/>
      <c r="D15" s="51">
        <f t="shared" si="5"/>
        <v>0</v>
      </c>
      <c r="E15" s="51">
        <f t="shared" ref="E15:P15" si="13">D15</f>
        <v>0</v>
      </c>
      <c r="F15" s="51">
        <f t="shared" si="13"/>
        <v>0</v>
      </c>
      <c r="G15" s="51">
        <f t="shared" si="13"/>
        <v>0</v>
      </c>
      <c r="H15" s="51">
        <f t="shared" si="13"/>
        <v>0</v>
      </c>
      <c r="I15" s="51">
        <f t="shared" si="13"/>
        <v>0</v>
      </c>
      <c r="J15" s="51">
        <f t="shared" si="13"/>
        <v>0</v>
      </c>
      <c r="K15" s="51">
        <f t="shared" si="13"/>
        <v>0</v>
      </c>
      <c r="L15" s="51">
        <f t="shared" si="13"/>
        <v>0</v>
      </c>
      <c r="M15" s="51">
        <f t="shared" si="13"/>
        <v>0</v>
      </c>
      <c r="N15" s="51">
        <f t="shared" si="13"/>
        <v>0</v>
      </c>
      <c r="O15" s="51">
        <f t="shared" si="13"/>
        <v>0</v>
      </c>
      <c r="P15" s="52">
        <f t="shared" si="13"/>
        <v>0</v>
      </c>
      <c r="Q15" s="153"/>
      <c r="R15" s="48">
        <f t="shared" si="3"/>
        <v>0</v>
      </c>
      <c r="S15" s="48">
        <f t="shared" si="3"/>
        <v>0</v>
      </c>
      <c r="T15" s="48">
        <f t="shared" si="3"/>
        <v>0</v>
      </c>
      <c r="U15" s="48">
        <f t="shared" si="3"/>
        <v>0</v>
      </c>
      <c r="V15" s="48">
        <f t="shared" si="3"/>
        <v>0</v>
      </c>
      <c r="W15" s="48">
        <f t="shared" si="3"/>
        <v>0</v>
      </c>
      <c r="X15" s="48">
        <f t="shared" si="3"/>
        <v>0</v>
      </c>
      <c r="Y15" s="48">
        <f t="shared" si="3"/>
        <v>0</v>
      </c>
      <c r="Z15" s="48">
        <f t="shared" si="3"/>
        <v>0</v>
      </c>
      <c r="AA15" s="48">
        <f t="shared" si="3"/>
        <v>0</v>
      </c>
      <c r="AB15" s="48">
        <f t="shared" si="3"/>
        <v>0</v>
      </c>
      <c r="AC15" s="48">
        <f t="shared" si="3"/>
        <v>0</v>
      </c>
      <c r="AD15" s="49">
        <f t="shared" si="3"/>
        <v>0</v>
      </c>
    </row>
    <row r="16" spans="1:30" s="22" customFormat="1" ht="12" customHeight="1" x14ac:dyDescent="0.2">
      <c r="A16" s="47">
        <v>12</v>
      </c>
      <c r="B16" s="50">
        <f>'Mit-1'!B16</f>
        <v>0</v>
      </c>
      <c r="C16" s="150"/>
      <c r="D16" s="51">
        <f t="shared" si="5"/>
        <v>0</v>
      </c>
      <c r="E16" s="51">
        <f t="shared" ref="E16:P16" si="14">D16</f>
        <v>0</v>
      </c>
      <c r="F16" s="51">
        <f t="shared" si="14"/>
        <v>0</v>
      </c>
      <c r="G16" s="51">
        <f t="shared" si="14"/>
        <v>0</v>
      </c>
      <c r="H16" s="51">
        <f t="shared" si="14"/>
        <v>0</v>
      </c>
      <c r="I16" s="51">
        <f t="shared" si="14"/>
        <v>0</v>
      </c>
      <c r="J16" s="51">
        <f t="shared" si="14"/>
        <v>0</v>
      </c>
      <c r="K16" s="51">
        <f t="shared" si="14"/>
        <v>0</v>
      </c>
      <c r="L16" s="51">
        <f t="shared" si="14"/>
        <v>0</v>
      </c>
      <c r="M16" s="51">
        <f t="shared" si="14"/>
        <v>0</v>
      </c>
      <c r="N16" s="51">
        <f t="shared" si="14"/>
        <v>0</v>
      </c>
      <c r="O16" s="51">
        <f t="shared" si="14"/>
        <v>0</v>
      </c>
      <c r="P16" s="52">
        <f t="shared" si="14"/>
        <v>0</v>
      </c>
      <c r="Q16" s="153"/>
      <c r="R16" s="48">
        <f t="shared" si="3"/>
        <v>0</v>
      </c>
      <c r="S16" s="48">
        <f t="shared" si="3"/>
        <v>0</v>
      </c>
      <c r="T16" s="48">
        <f t="shared" si="3"/>
        <v>0</v>
      </c>
      <c r="U16" s="48">
        <f t="shared" si="3"/>
        <v>0</v>
      </c>
      <c r="V16" s="48">
        <f t="shared" si="3"/>
        <v>0</v>
      </c>
      <c r="W16" s="48">
        <f t="shared" si="3"/>
        <v>0</v>
      </c>
      <c r="X16" s="48">
        <f t="shared" si="3"/>
        <v>0</v>
      </c>
      <c r="Y16" s="48">
        <f t="shared" si="3"/>
        <v>0</v>
      </c>
      <c r="Z16" s="48">
        <f t="shared" si="3"/>
        <v>0</v>
      </c>
      <c r="AA16" s="48">
        <f t="shared" si="3"/>
        <v>0</v>
      </c>
      <c r="AB16" s="48">
        <f t="shared" si="3"/>
        <v>0</v>
      </c>
      <c r="AC16" s="48">
        <f t="shared" si="3"/>
        <v>0</v>
      </c>
      <c r="AD16" s="49">
        <f t="shared" si="3"/>
        <v>0</v>
      </c>
    </row>
    <row r="17" spans="1:30" s="22" customFormat="1" ht="12" customHeight="1" x14ac:dyDescent="0.2">
      <c r="A17" s="47">
        <v>13</v>
      </c>
      <c r="B17" s="50">
        <f>'Mit-1'!B17</f>
        <v>0</v>
      </c>
      <c r="C17" s="150"/>
      <c r="D17" s="51">
        <f t="shared" si="5"/>
        <v>0</v>
      </c>
      <c r="E17" s="51">
        <f t="shared" ref="E17:P17" si="15">D17</f>
        <v>0</v>
      </c>
      <c r="F17" s="51">
        <f t="shared" si="15"/>
        <v>0</v>
      </c>
      <c r="G17" s="51">
        <f t="shared" si="15"/>
        <v>0</v>
      </c>
      <c r="H17" s="51">
        <f t="shared" si="15"/>
        <v>0</v>
      </c>
      <c r="I17" s="51">
        <f t="shared" si="15"/>
        <v>0</v>
      </c>
      <c r="J17" s="51">
        <f t="shared" si="15"/>
        <v>0</v>
      </c>
      <c r="K17" s="51">
        <f t="shared" si="15"/>
        <v>0</v>
      </c>
      <c r="L17" s="51">
        <f t="shared" si="15"/>
        <v>0</v>
      </c>
      <c r="M17" s="51">
        <f t="shared" si="15"/>
        <v>0</v>
      </c>
      <c r="N17" s="51">
        <f t="shared" si="15"/>
        <v>0</v>
      </c>
      <c r="O17" s="51">
        <f t="shared" si="15"/>
        <v>0</v>
      </c>
      <c r="P17" s="52">
        <f t="shared" si="15"/>
        <v>0</v>
      </c>
      <c r="Q17" s="153"/>
      <c r="R17" s="48">
        <f t="shared" si="3"/>
        <v>0</v>
      </c>
      <c r="S17" s="48">
        <f t="shared" si="3"/>
        <v>0</v>
      </c>
      <c r="T17" s="48">
        <f t="shared" si="3"/>
        <v>0</v>
      </c>
      <c r="U17" s="48">
        <f t="shared" si="3"/>
        <v>0</v>
      </c>
      <c r="V17" s="48">
        <f t="shared" si="3"/>
        <v>0</v>
      </c>
      <c r="W17" s="48">
        <f t="shared" si="3"/>
        <v>0</v>
      </c>
      <c r="X17" s="48">
        <f t="shared" si="3"/>
        <v>0</v>
      </c>
      <c r="Y17" s="48">
        <f t="shared" si="3"/>
        <v>0</v>
      </c>
      <c r="Z17" s="48">
        <f t="shared" si="3"/>
        <v>0</v>
      </c>
      <c r="AA17" s="48">
        <f t="shared" si="3"/>
        <v>0</v>
      </c>
      <c r="AB17" s="48">
        <f t="shared" si="3"/>
        <v>0</v>
      </c>
      <c r="AC17" s="48">
        <f t="shared" si="3"/>
        <v>0</v>
      </c>
      <c r="AD17" s="49">
        <f t="shared" si="3"/>
        <v>0</v>
      </c>
    </row>
    <row r="18" spans="1:30" s="22" customFormat="1" ht="12" customHeight="1" x14ac:dyDescent="0.2">
      <c r="A18" s="47">
        <v>14</v>
      </c>
      <c r="B18" s="50">
        <f>'Mit-1'!B18</f>
        <v>0</v>
      </c>
      <c r="C18" s="150"/>
      <c r="D18" s="51">
        <f t="shared" ref="D18:P18" si="16">C18</f>
        <v>0</v>
      </c>
      <c r="E18" s="51">
        <f t="shared" si="16"/>
        <v>0</v>
      </c>
      <c r="F18" s="51">
        <f t="shared" si="16"/>
        <v>0</v>
      </c>
      <c r="G18" s="51">
        <f t="shared" si="16"/>
        <v>0</v>
      </c>
      <c r="H18" s="51">
        <f t="shared" si="16"/>
        <v>0</v>
      </c>
      <c r="I18" s="51">
        <f t="shared" si="16"/>
        <v>0</v>
      </c>
      <c r="J18" s="51">
        <f t="shared" si="16"/>
        <v>0</v>
      </c>
      <c r="K18" s="51">
        <f t="shared" si="16"/>
        <v>0</v>
      </c>
      <c r="L18" s="51">
        <f t="shared" si="16"/>
        <v>0</v>
      </c>
      <c r="M18" s="51">
        <f t="shared" si="16"/>
        <v>0</v>
      </c>
      <c r="N18" s="51">
        <f t="shared" si="16"/>
        <v>0</v>
      </c>
      <c r="O18" s="51">
        <f t="shared" si="16"/>
        <v>0</v>
      </c>
      <c r="P18" s="52">
        <f t="shared" si="16"/>
        <v>0</v>
      </c>
      <c r="Q18" s="153"/>
      <c r="R18" s="48">
        <f t="shared" si="3"/>
        <v>0</v>
      </c>
      <c r="S18" s="48">
        <f t="shared" si="3"/>
        <v>0</v>
      </c>
      <c r="T18" s="48">
        <f t="shared" si="3"/>
        <v>0</v>
      </c>
      <c r="U18" s="48">
        <f t="shared" si="3"/>
        <v>0</v>
      </c>
      <c r="V18" s="48">
        <f t="shared" si="3"/>
        <v>0</v>
      </c>
      <c r="W18" s="48">
        <f t="shared" si="3"/>
        <v>0</v>
      </c>
      <c r="X18" s="48">
        <f t="shared" si="3"/>
        <v>0</v>
      </c>
      <c r="Y18" s="48">
        <f t="shared" si="3"/>
        <v>0</v>
      </c>
      <c r="Z18" s="48">
        <f t="shared" si="3"/>
        <v>0</v>
      </c>
      <c r="AA18" s="48">
        <f t="shared" si="3"/>
        <v>0</v>
      </c>
      <c r="AB18" s="48">
        <f t="shared" si="3"/>
        <v>0</v>
      </c>
      <c r="AC18" s="48">
        <f t="shared" si="3"/>
        <v>0</v>
      </c>
      <c r="AD18" s="49">
        <f t="shared" si="3"/>
        <v>0</v>
      </c>
    </row>
    <row r="19" spans="1:30" s="22" customFormat="1" ht="12" customHeight="1" x14ac:dyDescent="0.2">
      <c r="A19" s="53">
        <v>15</v>
      </c>
      <c r="B19" s="38">
        <f>'Mit-1'!B19</f>
        <v>0</v>
      </c>
      <c r="C19" s="151"/>
      <c r="D19" s="54">
        <f t="shared" ref="D19:P19" si="17">C19</f>
        <v>0</v>
      </c>
      <c r="E19" s="54">
        <f t="shared" si="17"/>
        <v>0</v>
      </c>
      <c r="F19" s="54">
        <f t="shared" si="17"/>
        <v>0</v>
      </c>
      <c r="G19" s="54">
        <f t="shared" si="17"/>
        <v>0</v>
      </c>
      <c r="H19" s="54">
        <f t="shared" si="17"/>
        <v>0</v>
      </c>
      <c r="I19" s="54">
        <f t="shared" si="17"/>
        <v>0</v>
      </c>
      <c r="J19" s="54">
        <f t="shared" si="17"/>
        <v>0</v>
      </c>
      <c r="K19" s="54">
        <f t="shared" si="17"/>
        <v>0</v>
      </c>
      <c r="L19" s="54">
        <f t="shared" si="17"/>
        <v>0</v>
      </c>
      <c r="M19" s="54">
        <f t="shared" si="17"/>
        <v>0</v>
      </c>
      <c r="N19" s="54">
        <f t="shared" si="17"/>
        <v>0</v>
      </c>
      <c r="O19" s="54">
        <f t="shared" si="17"/>
        <v>0</v>
      </c>
      <c r="P19" s="55">
        <f t="shared" si="17"/>
        <v>0</v>
      </c>
      <c r="Q19" s="154"/>
      <c r="R19" s="56">
        <f t="shared" si="3"/>
        <v>0</v>
      </c>
      <c r="S19" s="56">
        <f t="shared" si="3"/>
        <v>0</v>
      </c>
      <c r="T19" s="56">
        <f t="shared" si="3"/>
        <v>0</v>
      </c>
      <c r="U19" s="56">
        <f t="shared" si="3"/>
        <v>0</v>
      </c>
      <c r="V19" s="56">
        <f t="shared" si="3"/>
        <v>0</v>
      </c>
      <c r="W19" s="56">
        <f t="shared" si="3"/>
        <v>0</v>
      </c>
      <c r="X19" s="56">
        <f t="shared" si="3"/>
        <v>0</v>
      </c>
      <c r="Y19" s="56">
        <f t="shared" si="3"/>
        <v>0</v>
      </c>
      <c r="Z19" s="56">
        <f t="shared" si="3"/>
        <v>0</v>
      </c>
      <c r="AA19" s="56">
        <f t="shared" si="3"/>
        <v>0</v>
      </c>
      <c r="AB19" s="56">
        <f t="shared" si="3"/>
        <v>0</v>
      </c>
      <c r="AC19" s="56">
        <f t="shared" si="3"/>
        <v>0</v>
      </c>
      <c r="AD19" s="57">
        <f t="shared" si="3"/>
        <v>0</v>
      </c>
    </row>
    <row r="21" spans="1:30" ht="14.25" customHeight="1" x14ac:dyDescent="0.25"/>
    <row r="22" spans="1:30" ht="14.25" customHeight="1" x14ac:dyDescent="0.25">
      <c r="A22" s="455" t="s">
        <v>14</v>
      </c>
      <c r="B22" s="457" t="s">
        <v>9</v>
      </c>
      <c r="C22" s="459" t="s">
        <v>6</v>
      </c>
      <c r="D22" s="460"/>
      <c r="E22" s="460"/>
      <c r="F22" s="460"/>
      <c r="G22" s="460"/>
      <c r="H22" s="460"/>
      <c r="I22" s="460"/>
      <c r="J22" s="460"/>
      <c r="K22" s="460"/>
      <c r="L22" s="460"/>
      <c r="M22" s="460"/>
      <c r="N22" s="460"/>
      <c r="O22" s="460"/>
      <c r="P22" s="461"/>
    </row>
    <row r="23" spans="1:30" s="41" customFormat="1" ht="18" customHeight="1" x14ac:dyDescent="0.25">
      <c r="A23" s="456"/>
      <c r="B23" s="458"/>
      <c r="C23" s="37">
        <v>1</v>
      </c>
      <c r="D23" s="39">
        <v>2</v>
      </c>
      <c r="E23" s="39">
        <v>3</v>
      </c>
      <c r="F23" s="39">
        <v>4</v>
      </c>
      <c r="G23" s="39">
        <v>5</v>
      </c>
      <c r="H23" s="39">
        <v>6</v>
      </c>
      <c r="I23" s="39">
        <v>14</v>
      </c>
      <c r="J23" s="39">
        <v>7</v>
      </c>
      <c r="K23" s="39">
        <v>8</v>
      </c>
      <c r="L23" s="39">
        <v>9</v>
      </c>
      <c r="M23" s="39">
        <v>10</v>
      </c>
      <c r="N23" s="39">
        <v>11</v>
      </c>
      <c r="O23" s="39">
        <v>13</v>
      </c>
      <c r="P23" s="40">
        <v>12</v>
      </c>
    </row>
    <row r="24" spans="1:30" s="41" customFormat="1" ht="13.2" customHeight="1" x14ac:dyDescent="0.25">
      <c r="A24" s="42">
        <v>1</v>
      </c>
      <c r="B24" s="43" t="str">
        <f>'Mit-1'!B5</f>
        <v>AAAAA BBBBB</v>
      </c>
      <c r="C24" s="155"/>
      <c r="D24" s="58">
        <f>C24</f>
        <v>0</v>
      </c>
      <c r="E24" s="58">
        <f t="shared" ref="E24:P24" si="18">D24</f>
        <v>0</v>
      </c>
      <c r="F24" s="58">
        <f t="shared" si="18"/>
        <v>0</v>
      </c>
      <c r="G24" s="58">
        <f t="shared" si="18"/>
        <v>0</v>
      </c>
      <c r="H24" s="58">
        <f t="shared" si="18"/>
        <v>0</v>
      </c>
      <c r="I24" s="58">
        <f t="shared" si="18"/>
        <v>0</v>
      </c>
      <c r="J24" s="58">
        <f t="shared" si="18"/>
        <v>0</v>
      </c>
      <c r="K24" s="58">
        <f t="shared" si="18"/>
        <v>0</v>
      </c>
      <c r="L24" s="58">
        <f t="shared" si="18"/>
        <v>0</v>
      </c>
      <c r="M24" s="58">
        <f t="shared" si="18"/>
        <v>0</v>
      </c>
      <c r="N24" s="58">
        <f t="shared" si="18"/>
        <v>0</v>
      </c>
      <c r="O24" s="58">
        <f t="shared" si="18"/>
        <v>0</v>
      </c>
      <c r="P24" s="59">
        <f t="shared" si="18"/>
        <v>0</v>
      </c>
    </row>
    <row r="25" spans="1:30" s="41" customFormat="1" ht="13.2" customHeight="1" x14ac:dyDescent="0.25">
      <c r="A25" s="47">
        <v>2</v>
      </c>
      <c r="B25" s="43">
        <f>'Mit-1'!B6</f>
        <v>0</v>
      </c>
      <c r="C25" s="155"/>
      <c r="D25" s="58">
        <f t="shared" ref="D25:P25" si="19">C25</f>
        <v>0</v>
      </c>
      <c r="E25" s="58">
        <f t="shared" si="19"/>
        <v>0</v>
      </c>
      <c r="F25" s="58">
        <f t="shared" si="19"/>
        <v>0</v>
      </c>
      <c r="G25" s="58">
        <f t="shared" si="19"/>
        <v>0</v>
      </c>
      <c r="H25" s="58">
        <f t="shared" si="19"/>
        <v>0</v>
      </c>
      <c r="I25" s="58">
        <f t="shared" si="19"/>
        <v>0</v>
      </c>
      <c r="J25" s="58">
        <f t="shared" si="19"/>
        <v>0</v>
      </c>
      <c r="K25" s="58">
        <f t="shared" si="19"/>
        <v>0</v>
      </c>
      <c r="L25" s="58">
        <f t="shared" si="19"/>
        <v>0</v>
      </c>
      <c r="M25" s="58">
        <f t="shared" si="19"/>
        <v>0</v>
      </c>
      <c r="N25" s="58">
        <f t="shared" si="19"/>
        <v>0</v>
      </c>
      <c r="O25" s="58">
        <f t="shared" si="19"/>
        <v>0</v>
      </c>
      <c r="P25" s="59">
        <f t="shared" si="19"/>
        <v>0</v>
      </c>
    </row>
    <row r="26" spans="1:30" s="41" customFormat="1" ht="13.2" customHeight="1" x14ac:dyDescent="0.25">
      <c r="A26" s="47">
        <v>3</v>
      </c>
      <c r="B26" s="50">
        <f>'Mit-1'!B7</f>
        <v>0</v>
      </c>
      <c r="C26" s="156"/>
      <c r="D26" s="60">
        <f t="shared" ref="D26:P26" si="20">C26</f>
        <v>0</v>
      </c>
      <c r="E26" s="60">
        <f t="shared" si="20"/>
        <v>0</v>
      </c>
      <c r="F26" s="60">
        <f t="shared" si="20"/>
        <v>0</v>
      </c>
      <c r="G26" s="60">
        <f t="shared" si="20"/>
        <v>0</v>
      </c>
      <c r="H26" s="60">
        <f t="shared" si="20"/>
        <v>0</v>
      </c>
      <c r="I26" s="60">
        <f t="shared" si="20"/>
        <v>0</v>
      </c>
      <c r="J26" s="60">
        <f t="shared" si="20"/>
        <v>0</v>
      </c>
      <c r="K26" s="60">
        <f t="shared" si="20"/>
        <v>0</v>
      </c>
      <c r="L26" s="60">
        <f t="shared" si="20"/>
        <v>0</v>
      </c>
      <c r="M26" s="60">
        <f t="shared" si="20"/>
        <v>0</v>
      </c>
      <c r="N26" s="60">
        <f t="shared" si="20"/>
        <v>0</v>
      </c>
      <c r="O26" s="60">
        <f t="shared" si="20"/>
        <v>0</v>
      </c>
      <c r="P26" s="61">
        <f t="shared" si="20"/>
        <v>0</v>
      </c>
    </row>
    <row r="27" spans="1:30" s="41" customFormat="1" ht="13.2" customHeight="1" x14ac:dyDescent="0.25">
      <c r="A27" s="47">
        <v>4</v>
      </c>
      <c r="B27" s="50">
        <f>'Mit-1'!B8</f>
        <v>0</v>
      </c>
      <c r="C27" s="156"/>
      <c r="D27" s="60">
        <f t="shared" ref="D27:P27" si="21">C27</f>
        <v>0</v>
      </c>
      <c r="E27" s="60">
        <f t="shared" si="21"/>
        <v>0</v>
      </c>
      <c r="F27" s="60">
        <f t="shared" si="21"/>
        <v>0</v>
      </c>
      <c r="G27" s="60">
        <f t="shared" si="21"/>
        <v>0</v>
      </c>
      <c r="H27" s="60">
        <f t="shared" si="21"/>
        <v>0</v>
      </c>
      <c r="I27" s="60">
        <f t="shared" si="21"/>
        <v>0</v>
      </c>
      <c r="J27" s="60">
        <f t="shared" si="21"/>
        <v>0</v>
      </c>
      <c r="K27" s="60">
        <f t="shared" si="21"/>
        <v>0</v>
      </c>
      <c r="L27" s="60">
        <f t="shared" si="21"/>
        <v>0</v>
      </c>
      <c r="M27" s="60">
        <f t="shared" si="21"/>
        <v>0</v>
      </c>
      <c r="N27" s="60">
        <f t="shared" si="21"/>
        <v>0</v>
      </c>
      <c r="O27" s="60">
        <f t="shared" si="21"/>
        <v>0</v>
      </c>
      <c r="P27" s="61">
        <f t="shared" si="21"/>
        <v>0</v>
      </c>
    </row>
    <row r="28" spans="1:30" s="41" customFormat="1" ht="13.2" customHeight="1" x14ac:dyDescent="0.25">
      <c r="A28" s="47">
        <v>5</v>
      </c>
      <c r="B28" s="50">
        <f>'Mit-1'!B9</f>
        <v>0</v>
      </c>
      <c r="C28" s="156"/>
      <c r="D28" s="60">
        <f t="shared" ref="D28:P28" si="22">C28</f>
        <v>0</v>
      </c>
      <c r="E28" s="60">
        <f t="shared" si="22"/>
        <v>0</v>
      </c>
      <c r="F28" s="60">
        <f t="shared" si="22"/>
        <v>0</v>
      </c>
      <c r="G28" s="60">
        <f t="shared" si="22"/>
        <v>0</v>
      </c>
      <c r="H28" s="60">
        <f t="shared" si="22"/>
        <v>0</v>
      </c>
      <c r="I28" s="60">
        <f t="shared" si="22"/>
        <v>0</v>
      </c>
      <c r="J28" s="60">
        <f t="shared" si="22"/>
        <v>0</v>
      </c>
      <c r="K28" s="60">
        <f t="shared" si="22"/>
        <v>0</v>
      </c>
      <c r="L28" s="60">
        <f t="shared" si="22"/>
        <v>0</v>
      </c>
      <c r="M28" s="60">
        <f t="shared" si="22"/>
        <v>0</v>
      </c>
      <c r="N28" s="60">
        <f t="shared" si="22"/>
        <v>0</v>
      </c>
      <c r="O28" s="60">
        <f t="shared" si="22"/>
        <v>0</v>
      </c>
      <c r="P28" s="61">
        <f t="shared" si="22"/>
        <v>0</v>
      </c>
    </row>
    <row r="29" spans="1:30" s="41" customFormat="1" ht="13.2" customHeight="1" x14ac:dyDescent="0.25">
      <c r="A29" s="47">
        <v>6</v>
      </c>
      <c r="B29" s="50">
        <f>'Mit-1'!B10</f>
        <v>0</v>
      </c>
      <c r="C29" s="156"/>
      <c r="D29" s="60">
        <f t="shared" ref="D29:P29" si="23">C29</f>
        <v>0</v>
      </c>
      <c r="E29" s="60">
        <f t="shared" si="23"/>
        <v>0</v>
      </c>
      <c r="F29" s="60">
        <f t="shared" si="23"/>
        <v>0</v>
      </c>
      <c r="G29" s="60">
        <f t="shared" si="23"/>
        <v>0</v>
      </c>
      <c r="H29" s="60">
        <f t="shared" si="23"/>
        <v>0</v>
      </c>
      <c r="I29" s="60">
        <f t="shared" si="23"/>
        <v>0</v>
      </c>
      <c r="J29" s="60">
        <f t="shared" si="23"/>
        <v>0</v>
      </c>
      <c r="K29" s="60">
        <f t="shared" si="23"/>
        <v>0</v>
      </c>
      <c r="L29" s="60">
        <f t="shared" si="23"/>
        <v>0</v>
      </c>
      <c r="M29" s="60">
        <f t="shared" si="23"/>
        <v>0</v>
      </c>
      <c r="N29" s="60">
        <f t="shared" si="23"/>
        <v>0</v>
      </c>
      <c r="O29" s="60">
        <f t="shared" si="23"/>
        <v>0</v>
      </c>
      <c r="P29" s="61">
        <f t="shared" si="23"/>
        <v>0</v>
      </c>
    </row>
    <row r="30" spans="1:30" s="41" customFormat="1" ht="13.2" customHeight="1" x14ac:dyDescent="0.25">
      <c r="A30" s="47">
        <v>7</v>
      </c>
      <c r="B30" s="50">
        <f>'Mit-1'!B11</f>
        <v>0</v>
      </c>
      <c r="C30" s="156"/>
      <c r="D30" s="60">
        <f t="shared" ref="D30:P30" si="24">C30</f>
        <v>0</v>
      </c>
      <c r="E30" s="60">
        <f t="shared" si="24"/>
        <v>0</v>
      </c>
      <c r="F30" s="60">
        <f t="shared" si="24"/>
        <v>0</v>
      </c>
      <c r="G30" s="60">
        <f t="shared" si="24"/>
        <v>0</v>
      </c>
      <c r="H30" s="60">
        <f t="shared" si="24"/>
        <v>0</v>
      </c>
      <c r="I30" s="60">
        <f t="shared" si="24"/>
        <v>0</v>
      </c>
      <c r="J30" s="60">
        <f t="shared" si="24"/>
        <v>0</v>
      </c>
      <c r="K30" s="60">
        <f t="shared" si="24"/>
        <v>0</v>
      </c>
      <c r="L30" s="60">
        <f t="shared" si="24"/>
        <v>0</v>
      </c>
      <c r="M30" s="60">
        <f t="shared" si="24"/>
        <v>0</v>
      </c>
      <c r="N30" s="60">
        <f t="shared" si="24"/>
        <v>0</v>
      </c>
      <c r="O30" s="60">
        <f t="shared" si="24"/>
        <v>0</v>
      </c>
      <c r="P30" s="61">
        <f t="shared" si="24"/>
        <v>0</v>
      </c>
    </row>
    <row r="31" spans="1:30" s="41" customFormat="1" ht="13.2" customHeight="1" x14ac:dyDescent="0.25">
      <c r="A31" s="47">
        <v>8</v>
      </c>
      <c r="B31" s="50">
        <f>'Mit-1'!B12</f>
        <v>0</v>
      </c>
      <c r="C31" s="156"/>
      <c r="D31" s="60">
        <f t="shared" ref="D31:P31" si="25">C31</f>
        <v>0</v>
      </c>
      <c r="E31" s="60">
        <f t="shared" si="25"/>
        <v>0</v>
      </c>
      <c r="F31" s="60">
        <f t="shared" si="25"/>
        <v>0</v>
      </c>
      <c r="G31" s="60">
        <f t="shared" si="25"/>
        <v>0</v>
      </c>
      <c r="H31" s="60">
        <f t="shared" si="25"/>
        <v>0</v>
      </c>
      <c r="I31" s="60">
        <f t="shared" si="25"/>
        <v>0</v>
      </c>
      <c r="J31" s="60">
        <f t="shared" si="25"/>
        <v>0</v>
      </c>
      <c r="K31" s="60">
        <f t="shared" si="25"/>
        <v>0</v>
      </c>
      <c r="L31" s="60">
        <f t="shared" si="25"/>
        <v>0</v>
      </c>
      <c r="M31" s="60">
        <f t="shared" si="25"/>
        <v>0</v>
      </c>
      <c r="N31" s="60">
        <f t="shared" si="25"/>
        <v>0</v>
      </c>
      <c r="O31" s="60">
        <f t="shared" si="25"/>
        <v>0</v>
      </c>
      <c r="P31" s="61">
        <f t="shared" si="25"/>
        <v>0</v>
      </c>
    </row>
    <row r="32" spans="1:30" s="41" customFormat="1" ht="13.2" customHeight="1" x14ac:dyDescent="0.25">
      <c r="A32" s="47">
        <v>9</v>
      </c>
      <c r="B32" s="50">
        <f>'Mit-1'!B13</f>
        <v>0</v>
      </c>
      <c r="C32" s="156"/>
      <c r="D32" s="60">
        <f t="shared" ref="D32:P32" si="26">C32</f>
        <v>0</v>
      </c>
      <c r="E32" s="60">
        <f t="shared" si="26"/>
        <v>0</v>
      </c>
      <c r="F32" s="60">
        <f t="shared" si="26"/>
        <v>0</v>
      </c>
      <c r="G32" s="60">
        <f t="shared" si="26"/>
        <v>0</v>
      </c>
      <c r="H32" s="60">
        <f t="shared" si="26"/>
        <v>0</v>
      </c>
      <c r="I32" s="60">
        <f t="shared" si="26"/>
        <v>0</v>
      </c>
      <c r="J32" s="60">
        <f t="shared" si="26"/>
        <v>0</v>
      </c>
      <c r="K32" s="60">
        <f t="shared" si="26"/>
        <v>0</v>
      </c>
      <c r="L32" s="60">
        <f t="shared" si="26"/>
        <v>0</v>
      </c>
      <c r="M32" s="60">
        <f t="shared" si="26"/>
        <v>0</v>
      </c>
      <c r="N32" s="60">
        <f t="shared" si="26"/>
        <v>0</v>
      </c>
      <c r="O32" s="60">
        <f t="shared" si="26"/>
        <v>0</v>
      </c>
      <c r="P32" s="61">
        <f t="shared" si="26"/>
        <v>0</v>
      </c>
    </row>
    <row r="33" spans="1:30" s="41" customFormat="1" ht="13.2" customHeight="1" x14ac:dyDescent="0.25">
      <c r="A33" s="47">
        <v>10</v>
      </c>
      <c r="B33" s="50">
        <f>'Mit-1'!B14</f>
        <v>0</v>
      </c>
      <c r="C33" s="156"/>
      <c r="D33" s="60">
        <f t="shared" ref="D33:P33" si="27">C33</f>
        <v>0</v>
      </c>
      <c r="E33" s="60">
        <f t="shared" si="27"/>
        <v>0</v>
      </c>
      <c r="F33" s="60">
        <f t="shared" si="27"/>
        <v>0</v>
      </c>
      <c r="G33" s="60">
        <f t="shared" si="27"/>
        <v>0</v>
      </c>
      <c r="H33" s="60">
        <f t="shared" si="27"/>
        <v>0</v>
      </c>
      <c r="I33" s="60">
        <f t="shared" si="27"/>
        <v>0</v>
      </c>
      <c r="J33" s="60">
        <f t="shared" si="27"/>
        <v>0</v>
      </c>
      <c r="K33" s="60">
        <f t="shared" si="27"/>
        <v>0</v>
      </c>
      <c r="L33" s="60">
        <f t="shared" si="27"/>
        <v>0</v>
      </c>
      <c r="M33" s="60">
        <f t="shared" si="27"/>
        <v>0</v>
      </c>
      <c r="N33" s="60">
        <f t="shared" si="27"/>
        <v>0</v>
      </c>
      <c r="O33" s="60">
        <f t="shared" si="27"/>
        <v>0</v>
      </c>
      <c r="P33" s="61">
        <f t="shared" si="27"/>
        <v>0</v>
      </c>
    </row>
    <row r="34" spans="1:30" s="41" customFormat="1" ht="13.2" customHeight="1" x14ac:dyDescent="0.25">
      <c r="A34" s="47">
        <v>11</v>
      </c>
      <c r="B34" s="50">
        <f>'Mit-1'!B15</f>
        <v>0</v>
      </c>
      <c r="C34" s="156"/>
      <c r="D34" s="60">
        <f t="shared" ref="D34:P34" si="28">C34</f>
        <v>0</v>
      </c>
      <c r="E34" s="60">
        <f t="shared" si="28"/>
        <v>0</v>
      </c>
      <c r="F34" s="60">
        <f t="shared" si="28"/>
        <v>0</v>
      </c>
      <c r="G34" s="60">
        <f t="shared" si="28"/>
        <v>0</v>
      </c>
      <c r="H34" s="60">
        <f t="shared" si="28"/>
        <v>0</v>
      </c>
      <c r="I34" s="60">
        <f t="shared" si="28"/>
        <v>0</v>
      </c>
      <c r="J34" s="60">
        <f t="shared" si="28"/>
        <v>0</v>
      </c>
      <c r="K34" s="60">
        <f t="shared" si="28"/>
        <v>0</v>
      </c>
      <c r="L34" s="60">
        <f t="shared" si="28"/>
        <v>0</v>
      </c>
      <c r="M34" s="60">
        <f t="shared" si="28"/>
        <v>0</v>
      </c>
      <c r="N34" s="60">
        <f t="shared" si="28"/>
        <v>0</v>
      </c>
      <c r="O34" s="60">
        <f t="shared" si="28"/>
        <v>0</v>
      </c>
      <c r="P34" s="61">
        <f t="shared" si="28"/>
        <v>0</v>
      </c>
    </row>
    <row r="35" spans="1:30" s="41" customFormat="1" ht="13.2" customHeight="1" x14ac:dyDescent="0.25">
      <c r="A35" s="47">
        <v>12</v>
      </c>
      <c r="B35" s="50">
        <f>'Mit-1'!B16</f>
        <v>0</v>
      </c>
      <c r="C35" s="156"/>
      <c r="D35" s="60">
        <f t="shared" ref="D35:P35" si="29">C35</f>
        <v>0</v>
      </c>
      <c r="E35" s="60">
        <f t="shared" si="29"/>
        <v>0</v>
      </c>
      <c r="F35" s="60">
        <f t="shared" si="29"/>
        <v>0</v>
      </c>
      <c r="G35" s="60">
        <f t="shared" si="29"/>
        <v>0</v>
      </c>
      <c r="H35" s="60">
        <f t="shared" si="29"/>
        <v>0</v>
      </c>
      <c r="I35" s="60">
        <f t="shared" si="29"/>
        <v>0</v>
      </c>
      <c r="J35" s="60">
        <f t="shared" si="29"/>
        <v>0</v>
      </c>
      <c r="K35" s="60">
        <f t="shared" si="29"/>
        <v>0</v>
      </c>
      <c r="L35" s="60">
        <f t="shared" si="29"/>
        <v>0</v>
      </c>
      <c r="M35" s="60">
        <f t="shared" si="29"/>
        <v>0</v>
      </c>
      <c r="N35" s="60">
        <f t="shared" si="29"/>
        <v>0</v>
      </c>
      <c r="O35" s="60">
        <f t="shared" si="29"/>
        <v>0</v>
      </c>
      <c r="P35" s="61">
        <f t="shared" si="29"/>
        <v>0</v>
      </c>
    </row>
    <row r="36" spans="1:30" s="41" customFormat="1" ht="13.2" customHeight="1" x14ac:dyDescent="0.25">
      <c r="A36" s="47">
        <v>13</v>
      </c>
      <c r="B36" s="50">
        <f>'Mit-1'!B17</f>
        <v>0</v>
      </c>
      <c r="C36" s="156"/>
      <c r="D36" s="60">
        <f t="shared" ref="D36:P36" si="30">C36</f>
        <v>0</v>
      </c>
      <c r="E36" s="60">
        <f t="shared" si="30"/>
        <v>0</v>
      </c>
      <c r="F36" s="60">
        <f t="shared" si="30"/>
        <v>0</v>
      </c>
      <c r="G36" s="60">
        <f t="shared" si="30"/>
        <v>0</v>
      </c>
      <c r="H36" s="60">
        <f t="shared" si="30"/>
        <v>0</v>
      </c>
      <c r="I36" s="60">
        <f t="shared" si="30"/>
        <v>0</v>
      </c>
      <c r="J36" s="60">
        <f t="shared" si="30"/>
        <v>0</v>
      </c>
      <c r="K36" s="60">
        <f t="shared" si="30"/>
        <v>0</v>
      </c>
      <c r="L36" s="60">
        <f t="shared" si="30"/>
        <v>0</v>
      </c>
      <c r="M36" s="60">
        <f t="shared" si="30"/>
        <v>0</v>
      </c>
      <c r="N36" s="60">
        <f t="shared" si="30"/>
        <v>0</v>
      </c>
      <c r="O36" s="60">
        <f t="shared" si="30"/>
        <v>0</v>
      </c>
      <c r="P36" s="61">
        <f t="shared" si="30"/>
        <v>0</v>
      </c>
    </row>
    <row r="37" spans="1:30" s="41" customFormat="1" ht="13.2" customHeight="1" x14ac:dyDescent="0.25">
      <c r="A37" s="47">
        <v>14</v>
      </c>
      <c r="B37" s="50">
        <f>'Mit-1'!B18</f>
        <v>0</v>
      </c>
      <c r="C37" s="156"/>
      <c r="D37" s="60">
        <f t="shared" ref="D37:P37" si="31">C37</f>
        <v>0</v>
      </c>
      <c r="E37" s="60">
        <f t="shared" si="31"/>
        <v>0</v>
      </c>
      <c r="F37" s="60">
        <f t="shared" si="31"/>
        <v>0</v>
      </c>
      <c r="G37" s="60">
        <f t="shared" si="31"/>
        <v>0</v>
      </c>
      <c r="H37" s="60">
        <f t="shared" si="31"/>
        <v>0</v>
      </c>
      <c r="I37" s="60">
        <f t="shared" si="31"/>
        <v>0</v>
      </c>
      <c r="J37" s="60">
        <f t="shared" si="31"/>
        <v>0</v>
      </c>
      <c r="K37" s="60">
        <f t="shared" si="31"/>
        <v>0</v>
      </c>
      <c r="L37" s="60">
        <f t="shared" si="31"/>
        <v>0</v>
      </c>
      <c r="M37" s="60">
        <f t="shared" si="31"/>
        <v>0</v>
      </c>
      <c r="N37" s="60">
        <f t="shared" si="31"/>
        <v>0</v>
      </c>
      <c r="O37" s="60">
        <f t="shared" si="31"/>
        <v>0</v>
      </c>
      <c r="P37" s="61">
        <f t="shared" si="31"/>
        <v>0</v>
      </c>
    </row>
    <row r="38" spans="1:30" s="41" customFormat="1" ht="13.2" customHeight="1" x14ac:dyDescent="0.25">
      <c r="A38" s="53">
        <v>15</v>
      </c>
      <c r="B38" s="38">
        <f>'Mit-1'!B19</f>
        <v>0</v>
      </c>
      <c r="C38" s="157"/>
      <c r="D38" s="62">
        <f t="shared" ref="D38:P38" si="32">C38</f>
        <v>0</v>
      </c>
      <c r="E38" s="62">
        <f t="shared" si="32"/>
        <v>0</v>
      </c>
      <c r="F38" s="62">
        <f t="shared" si="32"/>
        <v>0</v>
      </c>
      <c r="G38" s="62">
        <f t="shared" si="32"/>
        <v>0</v>
      </c>
      <c r="H38" s="62">
        <f t="shared" si="32"/>
        <v>0</v>
      </c>
      <c r="I38" s="62">
        <f t="shared" si="32"/>
        <v>0</v>
      </c>
      <c r="J38" s="62">
        <f t="shared" si="32"/>
        <v>0</v>
      </c>
      <c r="K38" s="62">
        <f t="shared" si="32"/>
        <v>0</v>
      </c>
      <c r="L38" s="62">
        <f t="shared" si="32"/>
        <v>0</v>
      </c>
      <c r="M38" s="62">
        <f t="shared" si="32"/>
        <v>0</v>
      </c>
      <c r="N38" s="62">
        <f t="shared" si="32"/>
        <v>0</v>
      </c>
      <c r="O38" s="62">
        <f t="shared" si="32"/>
        <v>0</v>
      </c>
      <c r="P38" s="63">
        <f t="shared" si="32"/>
        <v>0</v>
      </c>
    </row>
    <row r="39" spans="1:30" s="22" customFormat="1" ht="13.2" customHeight="1" x14ac:dyDescent="0.2">
      <c r="A39" s="64"/>
      <c r="B39" s="65"/>
      <c r="C39" s="66"/>
      <c r="D39" s="66"/>
      <c r="E39" s="66"/>
      <c r="F39" s="66"/>
      <c r="G39" s="66"/>
      <c r="H39" s="66"/>
      <c r="I39" s="66"/>
      <c r="J39" s="66"/>
      <c r="K39" s="66"/>
      <c r="L39" s="66"/>
      <c r="M39" s="66"/>
      <c r="N39" s="66"/>
      <c r="O39" s="66"/>
      <c r="P39" s="66"/>
      <c r="Q39" s="66"/>
      <c r="R39" s="66"/>
      <c r="S39" s="66"/>
      <c r="T39" s="66"/>
      <c r="U39" s="66"/>
      <c r="V39" s="66"/>
      <c r="W39" s="66"/>
      <c r="X39" s="67"/>
      <c r="Y39" s="67"/>
      <c r="Z39" s="67"/>
      <c r="AA39" s="67"/>
      <c r="AB39" s="67"/>
      <c r="AC39" s="67"/>
      <c r="AD39" s="67"/>
    </row>
    <row r="40" spans="1:30" s="22" customFormat="1" ht="13.2" customHeight="1" x14ac:dyDescent="0.2">
      <c r="A40" s="64"/>
      <c r="B40" s="65"/>
      <c r="C40" s="66"/>
      <c r="D40" s="66"/>
      <c r="E40" s="66"/>
      <c r="F40" s="66"/>
      <c r="G40" s="66"/>
      <c r="H40" s="66"/>
      <c r="I40" s="66"/>
      <c r="J40" s="66"/>
      <c r="K40" s="66"/>
      <c r="L40" s="66"/>
      <c r="M40" s="66"/>
      <c r="N40" s="66"/>
      <c r="O40" s="66"/>
      <c r="P40" s="66"/>
      <c r="Q40" s="66"/>
      <c r="R40" s="66"/>
      <c r="S40" s="66"/>
      <c r="T40" s="66"/>
      <c r="U40" s="66"/>
      <c r="V40" s="66"/>
      <c r="W40" s="66"/>
      <c r="X40" s="67"/>
      <c r="Y40" s="67"/>
      <c r="Z40" s="67"/>
      <c r="AA40" s="67"/>
      <c r="AB40" s="67"/>
      <c r="AC40" s="67"/>
      <c r="AD40" s="67"/>
    </row>
    <row r="41" spans="1:30" s="22" customFormat="1" ht="13.2" customHeight="1" x14ac:dyDescent="0.2">
      <c r="A41" s="64"/>
      <c r="B41" s="65"/>
      <c r="C41" s="66"/>
      <c r="D41" s="66"/>
      <c r="E41" s="66"/>
      <c r="F41" s="66"/>
      <c r="G41" s="66"/>
      <c r="H41" s="66"/>
      <c r="I41" s="66"/>
      <c r="J41" s="66"/>
      <c r="K41" s="66"/>
      <c r="L41" s="66"/>
      <c r="M41" s="66"/>
      <c r="N41" s="66"/>
      <c r="O41" s="66"/>
      <c r="P41" s="66"/>
      <c r="Q41" s="66"/>
      <c r="R41" s="66"/>
      <c r="S41" s="66"/>
      <c r="T41" s="66"/>
      <c r="U41" s="66"/>
      <c r="V41" s="66"/>
      <c r="W41" s="66"/>
      <c r="X41" s="67"/>
      <c r="Y41" s="67"/>
      <c r="Z41" s="67"/>
      <c r="AA41" s="67"/>
      <c r="AB41" s="67"/>
      <c r="AC41" s="67"/>
      <c r="AD41" s="67"/>
    </row>
    <row r="42" spans="1:30" ht="13.8" x14ac:dyDescent="0.25">
      <c r="A42" s="24" t="str">
        <f>A1</f>
        <v>Mitarbeiterdaten 2 - variable Daten    -    Dati dipendenti 2 - dati variabili</v>
      </c>
    </row>
    <row r="43" spans="1:30" ht="12" customHeight="1" x14ac:dyDescent="0.25"/>
    <row r="44" spans="1:30" ht="14.25" customHeight="1" x14ac:dyDescent="0.25">
      <c r="A44" s="455" t="s">
        <v>14</v>
      </c>
      <c r="B44" s="457" t="s">
        <v>9</v>
      </c>
      <c r="C44" s="459" t="s">
        <v>204</v>
      </c>
      <c r="D44" s="460"/>
      <c r="E44" s="460"/>
      <c r="F44" s="460"/>
      <c r="G44" s="460"/>
      <c r="H44" s="460"/>
      <c r="I44" s="460"/>
      <c r="J44" s="460"/>
      <c r="K44" s="460"/>
      <c r="L44" s="460"/>
      <c r="M44" s="460"/>
      <c r="N44" s="460"/>
      <c r="O44" s="460"/>
      <c r="P44" s="461"/>
      <c r="Q44" s="459" t="s">
        <v>205</v>
      </c>
      <c r="R44" s="460"/>
      <c r="S44" s="460"/>
      <c r="T44" s="460"/>
      <c r="U44" s="460"/>
      <c r="V44" s="460"/>
      <c r="W44" s="460"/>
      <c r="X44" s="460"/>
      <c r="Y44" s="460"/>
      <c r="Z44" s="460"/>
      <c r="AA44" s="460"/>
      <c r="AB44" s="460"/>
      <c r="AC44" s="460"/>
      <c r="AD44" s="461"/>
    </row>
    <row r="45" spans="1:30" s="41" customFormat="1" ht="18" customHeight="1" x14ac:dyDescent="0.25">
      <c r="A45" s="456"/>
      <c r="B45" s="458"/>
      <c r="C45" s="37">
        <v>1</v>
      </c>
      <c r="D45" s="39">
        <v>2</v>
      </c>
      <c r="E45" s="39">
        <v>3</v>
      </c>
      <c r="F45" s="39">
        <v>4</v>
      </c>
      <c r="G45" s="39">
        <v>5</v>
      </c>
      <c r="H45" s="39">
        <v>6</v>
      </c>
      <c r="I45" s="39">
        <v>14</v>
      </c>
      <c r="J45" s="39">
        <v>7</v>
      </c>
      <c r="K45" s="39">
        <v>8</v>
      </c>
      <c r="L45" s="39">
        <v>9</v>
      </c>
      <c r="M45" s="39">
        <v>10</v>
      </c>
      <c r="N45" s="39">
        <v>11</v>
      </c>
      <c r="O45" s="39">
        <v>13</v>
      </c>
      <c r="P45" s="40">
        <v>12</v>
      </c>
      <c r="Q45" s="37">
        <v>1</v>
      </c>
      <c r="R45" s="39">
        <v>2</v>
      </c>
      <c r="S45" s="39">
        <v>3</v>
      </c>
      <c r="T45" s="39">
        <v>4</v>
      </c>
      <c r="U45" s="39">
        <v>5</v>
      </c>
      <c r="V45" s="39">
        <v>6</v>
      </c>
      <c r="W45" s="39">
        <v>14</v>
      </c>
      <c r="X45" s="39">
        <v>7</v>
      </c>
      <c r="Y45" s="39">
        <v>8</v>
      </c>
      <c r="Z45" s="39">
        <v>9</v>
      </c>
      <c r="AA45" s="39">
        <v>10</v>
      </c>
      <c r="AB45" s="39">
        <v>11</v>
      </c>
      <c r="AC45" s="39">
        <v>13</v>
      </c>
      <c r="AD45" s="40">
        <v>12</v>
      </c>
    </row>
    <row r="46" spans="1:30" s="22" customFormat="1" ht="13.2" customHeight="1" x14ac:dyDescent="0.2">
      <c r="A46" s="42">
        <v>1</v>
      </c>
      <c r="B46" s="43" t="str">
        <f>'Mit-1'!B5</f>
        <v>AAAAA BBBBB</v>
      </c>
      <c r="C46" s="436"/>
      <c r="D46" s="68">
        <f t="shared" ref="D46:H60" si="33">C46</f>
        <v>0</v>
      </c>
      <c r="E46" s="69">
        <f t="shared" si="33"/>
        <v>0</v>
      </c>
      <c r="F46" s="69">
        <f t="shared" si="33"/>
        <v>0</v>
      </c>
      <c r="G46" s="69">
        <f t="shared" si="33"/>
        <v>0</v>
      </c>
      <c r="H46" s="69">
        <f t="shared" si="33"/>
        <v>0</v>
      </c>
      <c r="I46" s="69"/>
      <c r="J46" s="69">
        <f>H46</f>
        <v>0</v>
      </c>
      <c r="K46" s="69">
        <f t="shared" ref="K46:N60" si="34">J46</f>
        <v>0</v>
      </c>
      <c r="L46" s="69">
        <f t="shared" si="34"/>
        <v>0</v>
      </c>
      <c r="M46" s="69">
        <f t="shared" si="34"/>
        <v>0</v>
      </c>
      <c r="N46" s="69">
        <f t="shared" si="34"/>
        <v>0</v>
      </c>
      <c r="O46" s="69"/>
      <c r="P46" s="70">
        <f>N46</f>
        <v>0</v>
      </c>
      <c r="Q46" s="162"/>
      <c r="R46" s="71">
        <f>Q46</f>
        <v>0</v>
      </c>
      <c r="S46" s="71">
        <f t="shared" ref="S46:AD46" si="35">R46</f>
        <v>0</v>
      </c>
      <c r="T46" s="71">
        <f t="shared" si="35"/>
        <v>0</v>
      </c>
      <c r="U46" s="71">
        <f t="shared" si="35"/>
        <v>0</v>
      </c>
      <c r="V46" s="71">
        <f t="shared" si="35"/>
        <v>0</v>
      </c>
      <c r="W46" s="71">
        <f t="shared" si="35"/>
        <v>0</v>
      </c>
      <c r="X46" s="71">
        <f t="shared" si="35"/>
        <v>0</v>
      </c>
      <c r="Y46" s="71">
        <f t="shared" si="35"/>
        <v>0</v>
      </c>
      <c r="Z46" s="71">
        <f t="shared" si="35"/>
        <v>0</v>
      </c>
      <c r="AA46" s="71">
        <f t="shared" si="35"/>
        <v>0</v>
      </c>
      <c r="AB46" s="71">
        <f t="shared" si="35"/>
        <v>0</v>
      </c>
      <c r="AC46" s="71">
        <f t="shared" si="35"/>
        <v>0</v>
      </c>
      <c r="AD46" s="72">
        <f t="shared" si="35"/>
        <v>0</v>
      </c>
    </row>
    <row r="47" spans="1:30" s="22" customFormat="1" ht="13.2" customHeight="1" x14ac:dyDescent="0.2">
      <c r="A47" s="47">
        <v>2</v>
      </c>
      <c r="B47" s="43">
        <f>'Mit-1'!B6</f>
        <v>0</v>
      </c>
      <c r="C47" s="159"/>
      <c r="D47" s="69">
        <f t="shared" si="33"/>
        <v>0</v>
      </c>
      <c r="E47" s="69">
        <f t="shared" si="33"/>
        <v>0</v>
      </c>
      <c r="F47" s="69">
        <f t="shared" si="33"/>
        <v>0</v>
      </c>
      <c r="G47" s="69">
        <f t="shared" si="33"/>
        <v>0</v>
      </c>
      <c r="H47" s="69">
        <f t="shared" si="33"/>
        <v>0</v>
      </c>
      <c r="I47" s="69"/>
      <c r="J47" s="69">
        <f t="shared" ref="J47:J60" si="36">H47</f>
        <v>0</v>
      </c>
      <c r="K47" s="69">
        <f t="shared" si="34"/>
        <v>0</v>
      </c>
      <c r="L47" s="69">
        <f t="shared" si="34"/>
        <v>0</v>
      </c>
      <c r="M47" s="69">
        <f t="shared" si="34"/>
        <v>0</v>
      </c>
      <c r="N47" s="69">
        <f t="shared" si="34"/>
        <v>0</v>
      </c>
      <c r="O47" s="69"/>
      <c r="P47" s="70">
        <f t="shared" ref="P47:P60" si="37">N47</f>
        <v>0</v>
      </c>
      <c r="Q47" s="163"/>
      <c r="R47" s="73">
        <f t="shared" ref="R47:AD47" si="38">Q47</f>
        <v>0</v>
      </c>
      <c r="S47" s="73">
        <f t="shared" si="38"/>
        <v>0</v>
      </c>
      <c r="T47" s="73">
        <f t="shared" si="38"/>
        <v>0</v>
      </c>
      <c r="U47" s="73">
        <f t="shared" si="38"/>
        <v>0</v>
      </c>
      <c r="V47" s="73">
        <f t="shared" si="38"/>
        <v>0</v>
      </c>
      <c r="W47" s="73">
        <f t="shared" si="38"/>
        <v>0</v>
      </c>
      <c r="X47" s="73">
        <f t="shared" si="38"/>
        <v>0</v>
      </c>
      <c r="Y47" s="73">
        <f t="shared" si="38"/>
        <v>0</v>
      </c>
      <c r="Z47" s="73">
        <f t="shared" si="38"/>
        <v>0</v>
      </c>
      <c r="AA47" s="73">
        <f t="shared" si="38"/>
        <v>0</v>
      </c>
      <c r="AB47" s="73">
        <f t="shared" si="38"/>
        <v>0</v>
      </c>
      <c r="AC47" s="73">
        <f t="shared" si="38"/>
        <v>0</v>
      </c>
      <c r="AD47" s="74">
        <f t="shared" si="38"/>
        <v>0</v>
      </c>
    </row>
    <row r="48" spans="1:30" s="22" customFormat="1" ht="13.2" customHeight="1" x14ac:dyDescent="0.2">
      <c r="A48" s="47">
        <v>3</v>
      </c>
      <c r="B48" s="50">
        <f>'Mit-1'!B7</f>
        <v>0</v>
      </c>
      <c r="C48" s="159"/>
      <c r="D48" s="75">
        <f t="shared" si="33"/>
        <v>0</v>
      </c>
      <c r="E48" s="75">
        <f t="shared" si="33"/>
        <v>0</v>
      </c>
      <c r="F48" s="75">
        <f t="shared" si="33"/>
        <v>0</v>
      </c>
      <c r="G48" s="75">
        <f t="shared" si="33"/>
        <v>0</v>
      </c>
      <c r="H48" s="75">
        <f t="shared" si="33"/>
        <v>0</v>
      </c>
      <c r="I48" s="75"/>
      <c r="J48" s="75">
        <f t="shared" si="36"/>
        <v>0</v>
      </c>
      <c r="K48" s="75">
        <f t="shared" si="34"/>
        <v>0</v>
      </c>
      <c r="L48" s="75">
        <f t="shared" si="34"/>
        <v>0</v>
      </c>
      <c r="M48" s="75">
        <f t="shared" si="34"/>
        <v>0</v>
      </c>
      <c r="N48" s="75">
        <f t="shared" si="34"/>
        <v>0</v>
      </c>
      <c r="O48" s="75"/>
      <c r="P48" s="76">
        <f t="shared" si="37"/>
        <v>0</v>
      </c>
      <c r="Q48" s="163"/>
      <c r="R48" s="73">
        <f t="shared" ref="R48:AD48" si="39">Q48</f>
        <v>0</v>
      </c>
      <c r="S48" s="73">
        <f t="shared" si="39"/>
        <v>0</v>
      </c>
      <c r="T48" s="73">
        <f t="shared" si="39"/>
        <v>0</v>
      </c>
      <c r="U48" s="73">
        <f t="shared" si="39"/>
        <v>0</v>
      </c>
      <c r="V48" s="73">
        <f t="shared" si="39"/>
        <v>0</v>
      </c>
      <c r="W48" s="73">
        <f t="shared" si="39"/>
        <v>0</v>
      </c>
      <c r="X48" s="73">
        <f t="shared" si="39"/>
        <v>0</v>
      </c>
      <c r="Y48" s="73">
        <f t="shared" si="39"/>
        <v>0</v>
      </c>
      <c r="Z48" s="73">
        <f t="shared" si="39"/>
        <v>0</v>
      </c>
      <c r="AA48" s="73">
        <f t="shared" si="39"/>
        <v>0</v>
      </c>
      <c r="AB48" s="73">
        <f t="shared" si="39"/>
        <v>0</v>
      </c>
      <c r="AC48" s="73">
        <f t="shared" si="39"/>
        <v>0</v>
      </c>
      <c r="AD48" s="74">
        <f t="shared" si="39"/>
        <v>0</v>
      </c>
    </row>
    <row r="49" spans="1:30" s="22" customFormat="1" ht="13.2" customHeight="1" x14ac:dyDescent="0.2">
      <c r="A49" s="47">
        <v>4</v>
      </c>
      <c r="B49" s="50">
        <f>'Mit-1'!B8</f>
        <v>0</v>
      </c>
      <c r="C49" s="160"/>
      <c r="D49" s="75">
        <f t="shared" si="33"/>
        <v>0</v>
      </c>
      <c r="E49" s="75">
        <f t="shared" si="33"/>
        <v>0</v>
      </c>
      <c r="F49" s="75">
        <f t="shared" si="33"/>
        <v>0</v>
      </c>
      <c r="G49" s="75">
        <f t="shared" si="33"/>
        <v>0</v>
      </c>
      <c r="H49" s="75">
        <f t="shared" si="33"/>
        <v>0</v>
      </c>
      <c r="I49" s="75"/>
      <c r="J49" s="75">
        <f t="shared" si="36"/>
        <v>0</v>
      </c>
      <c r="K49" s="75">
        <f t="shared" si="34"/>
        <v>0</v>
      </c>
      <c r="L49" s="75">
        <f t="shared" si="34"/>
        <v>0</v>
      </c>
      <c r="M49" s="75">
        <f t="shared" si="34"/>
        <v>0</v>
      </c>
      <c r="N49" s="75">
        <f t="shared" si="34"/>
        <v>0</v>
      </c>
      <c r="O49" s="75"/>
      <c r="P49" s="76">
        <f t="shared" si="37"/>
        <v>0</v>
      </c>
      <c r="Q49" s="163"/>
      <c r="R49" s="73">
        <f t="shared" ref="R49:AD49" si="40">Q49</f>
        <v>0</v>
      </c>
      <c r="S49" s="73">
        <f t="shared" si="40"/>
        <v>0</v>
      </c>
      <c r="T49" s="73">
        <f t="shared" si="40"/>
        <v>0</v>
      </c>
      <c r="U49" s="73">
        <f t="shared" si="40"/>
        <v>0</v>
      </c>
      <c r="V49" s="73">
        <f t="shared" si="40"/>
        <v>0</v>
      </c>
      <c r="W49" s="73">
        <f t="shared" si="40"/>
        <v>0</v>
      </c>
      <c r="X49" s="73">
        <f t="shared" si="40"/>
        <v>0</v>
      </c>
      <c r="Y49" s="73">
        <f t="shared" si="40"/>
        <v>0</v>
      </c>
      <c r="Z49" s="73">
        <f t="shared" si="40"/>
        <v>0</v>
      </c>
      <c r="AA49" s="73">
        <f t="shared" si="40"/>
        <v>0</v>
      </c>
      <c r="AB49" s="73">
        <f t="shared" si="40"/>
        <v>0</v>
      </c>
      <c r="AC49" s="73">
        <f t="shared" si="40"/>
        <v>0</v>
      </c>
      <c r="AD49" s="74">
        <f t="shared" si="40"/>
        <v>0</v>
      </c>
    </row>
    <row r="50" spans="1:30" s="22" customFormat="1" ht="13.2" customHeight="1" x14ac:dyDescent="0.2">
      <c r="A50" s="47">
        <v>5</v>
      </c>
      <c r="B50" s="50">
        <f>'Mit-1'!B9</f>
        <v>0</v>
      </c>
      <c r="C50" s="160"/>
      <c r="D50" s="75">
        <f t="shared" si="33"/>
        <v>0</v>
      </c>
      <c r="E50" s="75">
        <f t="shared" si="33"/>
        <v>0</v>
      </c>
      <c r="F50" s="75">
        <f t="shared" si="33"/>
        <v>0</v>
      </c>
      <c r="G50" s="75">
        <f t="shared" si="33"/>
        <v>0</v>
      </c>
      <c r="H50" s="75">
        <f t="shared" si="33"/>
        <v>0</v>
      </c>
      <c r="I50" s="75"/>
      <c r="J50" s="75">
        <f t="shared" si="36"/>
        <v>0</v>
      </c>
      <c r="K50" s="75">
        <f t="shared" si="34"/>
        <v>0</v>
      </c>
      <c r="L50" s="75">
        <f t="shared" si="34"/>
        <v>0</v>
      </c>
      <c r="M50" s="75">
        <f t="shared" si="34"/>
        <v>0</v>
      </c>
      <c r="N50" s="75">
        <f t="shared" si="34"/>
        <v>0</v>
      </c>
      <c r="O50" s="75"/>
      <c r="P50" s="76">
        <f t="shared" si="37"/>
        <v>0</v>
      </c>
      <c r="Q50" s="163"/>
      <c r="R50" s="73">
        <f t="shared" ref="R50:AD50" si="41">Q50</f>
        <v>0</v>
      </c>
      <c r="S50" s="73">
        <f t="shared" si="41"/>
        <v>0</v>
      </c>
      <c r="T50" s="73">
        <f t="shared" si="41"/>
        <v>0</v>
      </c>
      <c r="U50" s="73">
        <f t="shared" si="41"/>
        <v>0</v>
      </c>
      <c r="V50" s="73">
        <f t="shared" si="41"/>
        <v>0</v>
      </c>
      <c r="W50" s="73">
        <f t="shared" si="41"/>
        <v>0</v>
      </c>
      <c r="X50" s="73">
        <f t="shared" si="41"/>
        <v>0</v>
      </c>
      <c r="Y50" s="73">
        <f t="shared" si="41"/>
        <v>0</v>
      </c>
      <c r="Z50" s="73">
        <f t="shared" si="41"/>
        <v>0</v>
      </c>
      <c r="AA50" s="73">
        <f t="shared" si="41"/>
        <v>0</v>
      </c>
      <c r="AB50" s="73">
        <f t="shared" si="41"/>
        <v>0</v>
      </c>
      <c r="AC50" s="73">
        <f t="shared" si="41"/>
        <v>0</v>
      </c>
      <c r="AD50" s="74">
        <f t="shared" si="41"/>
        <v>0</v>
      </c>
    </row>
    <row r="51" spans="1:30" s="22" customFormat="1" ht="13.2" customHeight="1" x14ac:dyDescent="0.2">
      <c r="A51" s="47">
        <v>6</v>
      </c>
      <c r="B51" s="50">
        <f>'Mit-1'!B10</f>
        <v>0</v>
      </c>
      <c r="C51" s="160"/>
      <c r="D51" s="75">
        <f t="shared" si="33"/>
        <v>0</v>
      </c>
      <c r="E51" s="75">
        <f t="shared" si="33"/>
        <v>0</v>
      </c>
      <c r="F51" s="75">
        <f t="shared" si="33"/>
        <v>0</v>
      </c>
      <c r="G51" s="75">
        <f t="shared" si="33"/>
        <v>0</v>
      </c>
      <c r="H51" s="75">
        <f t="shared" si="33"/>
        <v>0</v>
      </c>
      <c r="I51" s="75"/>
      <c r="J51" s="75">
        <f t="shared" si="36"/>
        <v>0</v>
      </c>
      <c r="K51" s="75">
        <f t="shared" si="34"/>
        <v>0</v>
      </c>
      <c r="L51" s="75">
        <f t="shared" si="34"/>
        <v>0</v>
      </c>
      <c r="M51" s="75">
        <f t="shared" si="34"/>
        <v>0</v>
      </c>
      <c r="N51" s="75">
        <f t="shared" si="34"/>
        <v>0</v>
      </c>
      <c r="O51" s="75"/>
      <c r="P51" s="76">
        <f t="shared" si="37"/>
        <v>0</v>
      </c>
      <c r="Q51" s="163"/>
      <c r="R51" s="73">
        <f t="shared" ref="R51:AD51" si="42">Q51</f>
        <v>0</v>
      </c>
      <c r="S51" s="73">
        <f t="shared" si="42"/>
        <v>0</v>
      </c>
      <c r="T51" s="73">
        <f t="shared" si="42"/>
        <v>0</v>
      </c>
      <c r="U51" s="73">
        <f t="shared" si="42"/>
        <v>0</v>
      </c>
      <c r="V51" s="73">
        <f t="shared" si="42"/>
        <v>0</v>
      </c>
      <c r="W51" s="73">
        <f t="shared" si="42"/>
        <v>0</v>
      </c>
      <c r="X51" s="73">
        <f t="shared" si="42"/>
        <v>0</v>
      </c>
      <c r="Y51" s="73">
        <f t="shared" si="42"/>
        <v>0</v>
      </c>
      <c r="Z51" s="73">
        <f t="shared" si="42"/>
        <v>0</v>
      </c>
      <c r="AA51" s="73">
        <f t="shared" si="42"/>
        <v>0</v>
      </c>
      <c r="AB51" s="73">
        <f t="shared" si="42"/>
        <v>0</v>
      </c>
      <c r="AC51" s="73">
        <f t="shared" si="42"/>
        <v>0</v>
      </c>
      <c r="AD51" s="74">
        <f t="shared" si="42"/>
        <v>0</v>
      </c>
    </row>
    <row r="52" spans="1:30" s="22" customFormat="1" ht="13.2" customHeight="1" x14ac:dyDescent="0.2">
      <c r="A52" s="47">
        <v>7</v>
      </c>
      <c r="B52" s="50">
        <f>'Mit-1'!B11</f>
        <v>0</v>
      </c>
      <c r="C52" s="160"/>
      <c r="D52" s="75">
        <f t="shared" si="33"/>
        <v>0</v>
      </c>
      <c r="E52" s="75">
        <f t="shared" si="33"/>
        <v>0</v>
      </c>
      <c r="F52" s="75">
        <f t="shared" si="33"/>
        <v>0</v>
      </c>
      <c r="G52" s="75">
        <f t="shared" si="33"/>
        <v>0</v>
      </c>
      <c r="H52" s="75">
        <f t="shared" si="33"/>
        <v>0</v>
      </c>
      <c r="I52" s="75"/>
      <c r="J52" s="75">
        <f t="shared" si="36"/>
        <v>0</v>
      </c>
      <c r="K52" s="75">
        <f t="shared" si="34"/>
        <v>0</v>
      </c>
      <c r="L52" s="75">
        <f t="shared" si="34"/>
        <v>0</v>
      </c>
      <c r="M52" s="75">
        <f t="shared" si="34"/>
        <v>0</v>
      </c>
      <c r="N52" s="75">
        <f t="shared" si="34"/>
        <v>0</v>
      </c>
      <c r="O52" s="75"/>
      <c r="P52" s="76">
        <f t="shared" si="37"/>
        <v>0</v>
      </c>
      <c r="Q52" s="163"/>
      <c r="R52" s="73">
        <f t="shared" ref="R52:AD52" si="43">Q52</f>
        <v>0</v>
      </c>
      <c r="S52" s="73">
        <f t="shared" si="43"/>
        <v>0</v>
      </c>
      <c r="T52" s="73">
        <f t="shared" si="43"/>
        <v>0</v>
      </c>
      <c r="U52" s="73">
        <f t="shared" si="43"/>
        <v>0</v>
      </c>
      <c r="V52" s="73">
        <f t="shared" si="43"/>
        <v>0</v>
      </c>
      <c r="W52" s="73">
        <f t="shared" si="43"/>
        <v>0</v>
      </c>
      <c r="X52" s="73">
        <f t="shared" si="43"/>
        <v>0</v>
      </c>
      <c r="Y52" s="73">
        <f t="shared" si="43"/>
        <v>0</v>
      </c>
      <c r="Z52" s="73">
        <f t="shared" si="43"/>
        <v>0</v>
      </c>
      <c r="AA52" s="73">
        <f t="shared" si="43"/>
        <v>0</v>
      </c>
      <c r="AB52" s="73">
        <f t="shared" si="43"/>
        <v>0</v>
      </c>
      <c r="AC52" s="73">
        <f t="shared" si="43"/>
        <v>0</v>
      </c>
      <c r="AD52" s="74">
        <f t="shared" si="43"/>
        <v>0</v>
      </c>
    </row>
    <row r="53" spans="1:30" s="22" customFormat="1" ht="13.2" customHeight="1" x14ac:dyDescent="0.2">
      <c r="A53" s="47">
        <v>8</v>
      </c>
      <c r="B53" s="50">
        <f>'Mit-1'!B12</f>
        <v>0</v>
      </c>
      <c r="C53" s="160"/>
      <c r="D53" s="75">
        <f t="shared" si="33"/>
        <v>0</v>
      </c>
      <c r="E53" s="75">
        <f t="shared" si="33"/>
        <v>0</v>
      </c>
      <c r="F53" s="75">
        <f t="shared" si="33"/>
        <v>0</v>
      </c>
      <c r="G53" s="75">
        <f t="shared" si="33"/>
        <v>0</v>
      </c>
      <c r="H53" s="75">
        <f t="shared" si="33"/>
        <v>0</v>
      </c>
      <c r="I53" s="75"/>
      <c r="J53" s="75">
        <f t="shared" si="36"/>
        <v>0</v>
      </c>
      <c r="K53" s="75">
        <f t="shared" si="34"/>
        <v>0</v>
      </c>
      <c r="L53" s="75">
        <f t="shared" si="34"/>
        <v>0</v>
      </c>
      <c r="M53" s="75">
        <f t="shared" si="34"/>
        <v>0</v>
      </c>
      <c r="N53" s="75">
        <f t="shared" si="34"/>
        <v>0</v>
      </c>
      <c r="O53" s="75"/>
      <c r="P53" s="76">
        <f t="shared" si="37"/>
        <v>0</v>
      </c>
      <c r="Q53" s="163"/>
      <c r="R53" s="73">
        <f t="shared" ref="R53:AD53" si="44">Q53</f>
        <v>0</v>
      </c>
      <c r="S53" s="73">
        <f t="shared" si="44"/>
        <v>0</v>
      </c>
      <c r="T53" s="73">
        <f t="shared" si="44"/>
        <v>0</v>
      </c>
      <c r="U53" s="73">
        <f t="shared" si="44"/>
        <v>0</v>
      </c>
      <c r="V53" s="73">
        <f t="shared" si="44"/>
        <v>0</v>
      </c>
      <c r="W53" s="73">
        <f t="shared" si="44"/>
        <v>0</v>
      </c>
      <c r="X53" s="73">
        <f t="shared" si="44"/>
        <v>0</v>
      </c>
      <c r="Y53" s="73">
        <f t="shared" si="44"/>
        <v>0</v>
      </c>
      <c r="Z53" s="73">
        <f t="shared" si="44"/>
        <v>0</v>
      </c>
      <c r="AA53" s="73">
        <f t="shared" si="44"/>
        <v>0</v>
      </c>
      <c r="AB53" s="73">
        <f t="shared" si="44"/>
        <v>0</v>
      </c>
      <c r="AC53" s="73">
        <f t="shared" si="44"/>
        <v>0</v>
      </c>
      <c r="AD53" s="74">
        <f t="shared" si="44"/>
        <v>0</v>
      </c>
    </row>
    <row r="54" spans="1:30" s="22" customFormat="1" ht="13.2" customHeight="1" x14ac:dyDescent="0.2">
      <c r="A54" s="47">
        <v>9</v>
      </c>
      <c r="B54" s="50">
        <f>'Mit-1'!B13</f>
        <v>0</v>
      </c>
      <c r="C54" s="160"/>
      <c r="D54" s="75">
        <f t="shared" si="33"/>
        <v>0</v>
      </c>
      <c r="E54" s="75">
        <f t="shared" si="33"/>
        <v>0</v>
      </c>
      <c r="F54" s="75">
        <f t="shared" si="33"/>
        <v>0</v>
      </c>
      <c r="G54" s="75">
        <f t="shared" si="33"/>
        <v>0</v>
      </c>
      <c r="H54" s="75">
        <f t="shared" si="33"/>
        <v>0</v>
      </c>
      <c r="I54" s="75"/>
      <c r="J54" s="75">
        <f t="shared" si="36"/>
        <v>0</v>
      </c>
      <c r="K54" s="75">
        <f t="shared" si="34"/>
        <v>0</v>
      </c>
      <c r="L54" s="75">
        <f t="shared" si="34"/>
        <v>0</v>
      </c>
      <c r="M54" s="75">
        <f t="shared" si="34"/>
        <v>0</v>
      </c>
      <c r="N54" s="75">
        <f t="shared" si="34"/>
        <v>0</v>
      </c>
      <c r="O54" s="75"/>
      <c r="P54" s="76">
        <f t="shared" si="37"/>
        <v>0</v>
      </c>
      <c r="Q54" s="163"/>
      <c r="R54" s="73">
        <f t="shared" ref="R54:AD54" si="45">Q54</f>
        <v>0</v>
      </c>
      <c r="S54" s="73">
        <f t="shared" si="45"/>
        <v>0</v>
      </c>
      <c r="T54" s="73">
        <f t="shared" si="45"/>
        <v>0</v>
      </c>
      <c r="U54" s="73">
        <f t="shared" si="45"/>
        <v>0</v>
      </c>
      <c r="V54" s="73">
        <f t="shared" si="45"/>
        <v>0</v>
      </c>
      <c r="W54" s="73">
        <f t="shared" si="45"/>
        <v>0</v>
      </c>
      <c r="X54" s="73">
        <f t="shared" si="45"/>
        <v>0</v>
      </c>
      <c r="Y54" s="73">
        <f t="shared" si="45"/>
        <v>0</v>
      </c>
      <c r="Z54" s="73">
        <f t="shared" si="45"/>
        <v>0</v>
      </c>
      <c r="AA54" s="73">
        <f t="shared" si="45"/>
        <v>0</v>
      </c>
      <c r="AB54" s="73">
        <f t="shared" si="45"/>
        <v>0</v>
      </c>
      <c r="AC54" s="73">
        <f t="shared" si="45"/>
        <v>0</v>
      </c>
      <c r="AD54" s="74">
        <f t="shared" si="45"/>
        <v>0</v>
      </c>
    </row>
    <row r="55" spans="1:30" s="22" customFormat="1" ht="13.2" customHeight="1" x14ac:dyDescent="0.2">
      <c r="A55" s="47">
        <v>10</v>
      </c>
      <c r="B55" s="50">
        <f>'Mit-1'!B14</f>
        <v>0</v>
      </c>
      <c r="C55" s="160"/>
      <c r="D55" s="75">
        <f t="shared" si="33"/>
        <v>0</v>
      </c>
      <c r="E55" s="75">
        <f t="shared" si="33"/>
        <v>0</v>
      </c>
      <c r="F55" s="75">
        <f t="shared" si="33"/>
        <v>0</v>
      </c>
      <c r="G55" s="75">
        <f t="shared" si="33"/>
        <v>0</v>
      </c>
      <c r="H55" s="75">
        <f t="shared" si="33"/>
        <v>0</v>
      </c>
      <c r="I55" s="75"/>
      <c r="J55" s="75">
        <f t="shared" si="36"/>
        <v>0</v>
      </c>
      <c r="K55" s="75">
        <f t="shared" si="34"/>
        <v>0</v>
      </c>
      <c r="L55" s="75">
        <f t="shared" si="34"/>
        <v>0</v>
      </c>
      <c r="M55" s="75">
        <f t="shared" si="34"/>
        <v>0</v>
      </c>
      <c r="N55" s="75">
        <f t="shared" si="34"/>
        <v>0</v>
      </c>
      <c r="O55" s="75"/>
      <c r="P55" s="76">
        <f t="shared" si="37"/>
        <v>0</v>
      </c>
      <c r="Q55" s="163"/>
      <c r="R55" s="73">
        <f t="shared" ref="R55:AD55" si="46">Q55</f>
        <v>0</v>
      </c>
      <c r="S55" s="73">
        <f t="shared" si="46"/>
        <v>0</v>
      </c>
      <c r="T55" s="73">
        <f t="shared" si="46"/>
        <v>0</v>
      </c>
      <c r="U55" s="73">
        <f t="shared" si="46"/>
        <v>0</v>
      </c>
      <c r="V55" s="73">
        <f t="shared" si="46"/>
        <v>0</v>
      </c>
      <c r="W55" s="73">
        <f t="shared" si="46"/>
        <v>0</v>
      </c>
      <c r="X55" s="73">
        <f t="shared" si="46"/>
        <v>0</v>
      </c>
      <c r="Y55" s="73">
        <f t="shared" si="46"/>
        <v>0</v>
      </c>
      <c r="Z55" s="73">
        <f t="shared" si="46"/>
        <v>0</v>
      </c>
      <c r="AA55" s="73">
        <f t="shared" si="46"/>
        <v>0</v>
      </c>
      <c r="AB55" s="73">
        <f t="shared" si="46"/>
        <v>0</v>
      </c>
      <c r="AC55" s="73">
        <f t="shared" si="46"/>
        <v>0</v>
      </c>
      <c r="AD55" s="74">
        <f t="shared" si="46"/>
        <v>0</v>
      </c>
    </row>
    <row r="56" spans="1:30" s="22" customFormat="1" ht="13.2" customHeight="1" x14ac:dyDescent="0.2">
      <c r="A56" s="47">
        <v>11</v>
      </c>
      <c r="B56" s="50">
        <f>'Mit-1'!B15</f>
        <v>0</v>
      </c>
      <c r="C56" s="160"/>
      <c r="D56" s="75">
        <f t="shared" si="33"/>
        <v>0</v>
      </c>
      <c r="E56" s="75">
        <f t="shared" si="33"/>
        <v>0</v>
      </c>
      <c r="F56" s="75">
        <f t="shared" si="33"/>
        <v>0</v>
      </c>
      <c r="G56" s="75">
        <f t="shared" si="33"/>
        <v>0</v>
      </c>
      <c r="H56" s="75">
        <f t="shared" si="33"/>
        <v>0</v>
      </c>
      <c r="I56" s="75"/>
      <c r="J56" s="75">
        <f t="shared" si="36"/>
        <v>0</v>
      </c>
      <c r="K56" s="75">
        <f t="shared" si="34"/>
        <v>0</v>
      </c>
      <c r="L56" s="75">
        <f t="shared" si="34"/>
        <v>0</v>
      </c>
      <c r="M56" s="75">
        <f t="shared" si="34"/>
        <v>0</v>
      </c>
      <c r="N56" s="75">
        <f t="shared" si="34"/>
        <v>0</v>
      </c>
      <c r="O56" s="75"/>
      <c r="P56" s="76">
        <f t="shared" si="37"/>
        <v>0</v>
      </c>
      <c r="Q56" s="163"/>
      <c r="R56" s="73">
        <f t="shared" ref="R56:AD56" si="47">Q56</f>
        <v>0</v>
      </c>
      <c r="S56" s="73">
        <f t="shared" si="47"/>
        <v>0</v>
      </c>
      <c r="T56" s="73">
        <f t="shared" si="47"/>
        <v>0</v>
      </c>
      <c r="U56" s="73">
        <f t="shared" si="47"/>
        <v>0</v>
      </c>
      <c r="V56" s="73">
        <f t="shared" si="47"/>
        <v>0</v>
      </c>
      <c r="W56" s="73">
        <f t="shared" si="47"/>
        <v>0</v>
      </c>
      <c r="X56" s="73">
        <f t="shared" si="47"/>
        <v>0</v>
      </c>
      <c r="Y56" s="73">
        <f t="shared" si="47"/>
        <v>0</v>
      </c>
      <c r="Z56" s="73">
        <f t="shared" si="47"/>
        <v>0</v>
      </c>
      <c r="AA56" s="73">
        <f t="shared" si="47"/>
        <v>0</v>
      </c>
      <c r="AB56" s="73">
        <f t="shared" si="47"/>
        <v>0</v>
      </c>
      <c r="AC56" s="73">
        <f t="shared" si="47"/>
        <v>0</v>
      </c>
      <c r="AD56" s="74">
        <f t="shared" si="47"/>
        <v>0</v>
      </c>
    </row>
    <row r="57" spans="1:30" s="22" customFormat="1" ht="13.2" customHeight="1" x14ac:dyDescent="0.2">
      <c r="A57" s="47">
        <v>12</v>
      </c>
      <c r="B57" s="50">
        <f>'Mit-1'!B16</f>
        <v>0</v>
      </c>
      <c r="C57" s="160"/>
      <c r="D57" s="75">
        <f t="shared" si="33"/>
        <v>0</v>
      </c>
      <c r="E57" s="75">
        <f t="shared" si="33"/>
        <v>0</v>
      </c>
      <c r="F57" s="75">
        <f t="shared" si="33"/>
        <v>0</v>
      </c>
      <c r="G57" s="75">
        <f t="shared" si="33"/>
        <v>0</v>
      </c>
      <c r="H57" s="75">
        <f t="shared" si="33"/>
        <v>0</v>
      </c>
      <c r="I57" s="75"/>
      <c r="J57" s="75">
        <f t="shared" si="36"/>
        <v>0</v>
      </c>
      <c r="K57" s="75">
        <f t="shared" si="34"/>
        <v>0</v>
      </c>
      <c r="L57" s="75">
        <f t="shared" si="34"/>
        <v>0</v>
      </c>
      <c r="M57" s="75">
        <f t="shared" si="34"/>
        <v>0</v>
      </c>
      <c r="N57" s="75">
        <f t="shared" si="34"/>
        <v>0</v>
      </c>
      <c r="O57" s="75"/>
      <c r="P57" s="76">
        <f t="shared" si="37"/>
        <v>0</v>
      </c>
      <c r="Q57" s="163"/>
      <c r="R57" s="73">
        <f t="shared" ref="R57:AD57" si="48">Q57</f>
        <v>0</v>
      </c>
      <c r="S57" s="73">
        <f t="shared" si="48"/>
        <v>0</v>
      </c>
      <c r="T57" s="73">
        <f t="shared" si="48"/>
        <v>0</v>
      </c>
      <c r="U57" s="73">
        <f t="shared" si="48"/>
        <v>0</v>
      </c>
      <c r="V57" s="73">
        <f t="shared" si="48"/>
        <v>0</v>
      </c>
      <c r="W57" s="73">
        <f t="shared" si="48"/>
        <v>0</v>
      </c>
      <c r="X57" s="73">
        <f t="shared" si="48"/>
        <v>0</v>
      </c>
      <c r="Y57" s="73">
        <f t="shared" si="48"/>
        <v>0</v>
      </c>
      <c r="Z57" s="73">
        <f t="shared" si="48"/>
        <v>0</v>
      </c>
      <c r="AA57" s="73">
        <f t="shared" si="48"/>
        <v>0</v>
      </c>
      <c r="AB57" s="73">
        <f t="shared" si="48"/>
        <v>0</v>
      </c>
      <c r="AC57" s="73">
        <f t="shared" si="48"/>
        <v>0</v>
      </c>
      <c r="AD57" s="74">
        <f t="shared" si="48"/>
        <v>0</v>
      </c>
    </row>
    <row r="58" spans="1:30" s="22" customFormat="1" ht="13.2" customHeight="1" x14ac:dyDescent="0.2">
      <c r="A58" s="47">
        <v>13</v>
      </c>
      <c r="B58" s="50">
        <f>'Mit-1'!B17</f>
        <v>0</v>
      </c>
      <c r="C58" s="160"/>
      <c r="D58" s="75">
        <f t="shared" si="33"/>
        <v>0</v>
      </c>
      <c r="E58" s="75">
        <f t="shared" si="33"/>
        <v>0</v>
      </c>
      <c r="F58" s="75">
        <f t="shared" si="33"/>
        <v>0</v>
      </c>
      <c r="G58" s="75">
        <f t="shared" si="33"/>
        <v>0</v>
      </c>
      <c r="H58" s="75">
        <f t="shared" si="33"/>
        <v>0</v>
      </c>
      <c r="I58" s="75"/>
      <c r="J58" s="75">
        <f t="shared" si="36"/>
        <v>0</v>
      </c>
      <c r="K58" s="75">
        <f t="shared" si="34"/>
        <v>0</v>
      </c>
      <c r="L58" s="75">
        <f t="shared" si="34"/>
        <v>0</v>
      </c>
      <c r="M58" s="75">
        <f t="shared" si="34"/>
        <v>0</v>
      </c>
      <c r="N58" s="75">
        <f t="shared" si="34"/>
        <v>0</v>
      </c>
      <c r="O58" s="75"/>
      <c r="P58" s="76">
        <f t="shared" si="37"/>
        <v>0</v>
      </c>
      <c r="Q58" s="163"/>
      <c r="R58" s="73">
        <f t="shared" ref="R58:AD58" si="49">Q58</f>
        <v>0</v>
      </c>
      <c r="S58" s="73">
        <f t="shared" si="49"/>
        <v>0</v>
      </c>
      <c r="T58" s="73">
        <f t="shared" si="49"/>
        <v>0</v>
      </c>
      <c r="U58" s="73">
        <f t="shared" si="49"/>
        <v>0</v>
      </c>
      <c r="V58" s="73">
        <f t="shared" si="49"/>
        <v>0</v>
      </c>
      <c r="W58" s="73">
        <f t="shared" si="49"/>
        <v>0</v>
      </c>
      <c r="X58" s="73">
        <f t="shared" si="49"/>
        <v>0</v>
      </c>
      <c r="Y58" s="73">
        <f t="shared" si="49"/>
        <v>0</v>
      </c>
      <c r="Z58" s="73">
        <f t="shared" si="49"/>
        <v>0</v>
      </c>
      <c r="AA58" s="73">
        <f t="shared" si="49"/>
        <v>0</v>
      </c>
      <c r="AB58" s="73">
        <f t="shared" si="49"/>
        <v>0</v>
      </c>
      <c r="AC58" s="73">
        <f t="shared" si="49"/>
        <v>0</v>
      </c>
      <c r="AD58" s="74">
        <f t="shared" si="49"/>
        <v>0</v>
      </c>
    </row>
    <row r="59" spans="1:30" s="22" customFormat="1" ht="13.2" customHeight="1" x14ac:dyDescent="0.2">
      <c r="A59" s="47">
        <v>14</v>
      </c>
      <c r="B59" s="50">
        <f>'Mit-1'!B18</f>
        <v>0</v>
      </c>
      <c r="C59" s="160"/>
      <c r="D59" s="75">
        <f t="shared" si="33"/>
        <v>0</v>
      </c>
      <c r="E59" s="75">
        <f t="shared" si="33"/>
        <v>0</v>
      </c>
      <c r="F59" s="75">
        <f t="shared" si="33"/>
        <v>0</v>
      </c>
      <c r="G59" s="75">
        <f t="shared" si="33"/>
        <v>0</v>
      </c>
      <c r="H59" s="75">
        <f t="shared" si="33"/>
        <v>0</v>
      </c>
      <c r="I59" s="75"/>
      <c r="J59" s="75">
        <f t="shared" si="36"/>
        <v>0</v>
      </c>
      <c r="K59" s="75">
        <f t="shared" si="34"/>
        <v>0</v>
      </c>
      <c r="L59" s="75">
        <f t="shared" si="34"/>
        <v>0</v>
      </c>
      <c r="M59" s="75">
        <f t="shared" si="34"/>
        <v>0</v>
      </c>
      <c r="N59" s="75">
        <f t="shared" si="34"/>
        <v>0</v>
      </c>
      <c r="O59" s="75"/>
      <c r="P59" s="76">
        <f t="shared" si="37"/>
        <v>0</v>
      </c>
      <c r="Q59" s="163"/>
      <c r="R59" s="73">
        <f t="shared" ref="R59:AD59" si="50">Q59</f>
        <v>0</v>
      </c>
      <c r="S59" s="73">
        <f t="shared" si="50"/>
        <v>0</v>
      </c>
      <c r="T59" s="73">
        <f t="shared" si="50"/>
        <v>0</v>
      </c>
      <c r="U59" s="73">
        <f t="shared" si="50"/>
        <v>0</v>
      </c>
      <c r="V59" s="73">
        <f t="shared" si="50"/>
        <v>0</v>
      </c>
      <c r="W59" s="73">
        <f t="shared" si="50"/>
        <v>0</v>
      </c>
      <c r="X59" s="73">
        <f t="shared" si="50"/>
        <v>0</v>
      </c>
      <c r="Y59" s="73">
        <f t="shared" si="50"/>
        <v>0</v>
      </c>
      <c r="Z59" s="73">
        <f t="shared" si="50"/>
        <v>0</v>
      </c>
      <c r="AA59" s="73">
        <f t="shared" si="50"/>
        <v>0</v>
      </c>
      <c r="AB59" s="73">
        <f t="shared" si="50"/>
        <v>0</v>
      </c>
      <c r="AC59" s="73">
        <f t="shared" si="50"/>
        <v>0</v>
      </c>
      <c r="AD59" s="74">
        <f t="shared" si="50"/>
        <v>0</v>
      </c>
    </row>
    <row r="60" spans="1:30" s="22" customFormat="1" ht="13.2" customHeight="1" x14ac:dyDescent="0.2">
      <c r="A60" s="53">
        <v>15</v>
      </c>
      <c r="B60" s="38">
        <f>'Mit-1'!B19</f>
        <v>0</v>
      </c>
      <c r="C60" s="161"/>
      <c r="D60" s="77">
        <f t="shared" si="33"/>
        <v>0</v>
      </c>
      <c r="E60" s="77">
        <f t="shared" si="33"/>
        <v>0</v>
      </c>
      <c r="F60" s="77">
        <f t="shared" si="33"/>
        <v>0</v>
      </c>
      <c r="G60" s="77">
        <f t="shared" si="33"/>
        <v>0</v>
      </c>
      <c r="H60" s="77">
        <f t="shared" si="33"/>
        <v>0</v>
      </c>
      <c r="I60" s="77"/>
      <c r="J60" s="77">
        <f t="shared" si="36"/>
        <v>0</v>
      </c>
      <c r="K60" s="77">
        <f t="shared" si="34"/>
        <v>0</v>
      </c>
      <c r="L60" s="77">
        <f t="shared" si="34"/>
        <v>0</v>
      </c>
      <c r="M60" s="77">
        <f t="shared" si="34"/>
        <v>0</v>
      </c>
      <c r="N60" s="77">
        <f t="shared" si="34"/>
        <v>0</v>
      </c>
      <c r="O60" s="77"/>
      <c r="P60" s="78">
        <f t="shared" si="37"/>
        <v>0</v>
      </c>
      <c r="Q60" s="164"/>
      <c r="R60" s="79">
        <f t="shared" ref="R60:AD60" si="51">Q60</f>
        <v>0</v>
      </c>
      <c r="S60" s="79">
        <f t="shared" si="51"/>
        <v>0</v>
      </c>
      <c r="T60" s="79">
        <f t="shared" si="51"/>
        <v>0</v>
      </c>
      <c r="U60" s="79">
        <f t="shared" si="51"/>
        <v>0</v>
      </c>
      <c r="V60" s="79">
        <f t="shared" si="51"/>
        <v>0</v>
      </c>
      <c r="W60" s="79">
        <f t="shared" si="51"/>
        <v>0</v>
      </c>
      <c r="X60" s="79">
        <f t="shared" si="51"/>
        <v>0</v>
      </c>
      <c r="Y60" s="79">
        <f t="shared" si="51"/>
        <v>0</v>
      </c>
      <c r="Z60" s="79">
        <f t="shared" si="51"/>
        <v>0</v>
      </c>
      <c r="AA60" s="79">
        <f t="shared" si="51"/>
        <v>0</v>
      </c>
      <c r="AB60" s="79">
        <f t="shared" si="51"/>
        <v>0</v>
      </c>
      <c r="AC60" s="79">
        <f t="shared" si="51"/>
        <v>0</v>
      </c>
      <c r="AD60" s="80">
        <f t="shared" si="51"/>
        <v>0</v>
      </c>
    </row>
    <row r="61" spans="1:30" s="22" customFormat="1" ht="13.2" customHeight="1" x14ac:dyDescent="0.2">
      <c r="A61" s="64"/>
      <c r="B61" s="65"/>
      <c r="C61" s="66"/>
      <c r="D61" s="66"/>
      <c r="E61" s="66"/>
      <c r="F61" s="66"/>
      <c r="G61" s="66"/>
      <c r="H61" s="66"/>
      <c r="I61" s="66"/>
      <c r="J61" s="66"/>
      <c r="K61" s="66"/>
      <c r="L61" s="66"/>
      <c r="M61" s="66"/>
      <c r="N61" s="66"/>
      <c r="O61" s="66"/>
      <c r="P61" s="66"/>
      <c r="Q61" s="66"/>
      <c r="R61" s="66"/>
      <c r="S61" s="66"/>
      <c r="T61" s="66"/>
      <c r="U61" s="66"/>
      <c r="V61" s="66"/>
      <c r="W61" s="66"/>
      <c r="X61" s="67"/>
      <c r="Y61" s="67"/>
      <c r="Z61" s="67"/>
      <c r="AA61" s="67"/>
      <c r="AB61" s="67"/>
      <c r="AC61" s="67"/>
      <c r="AD61" s="67"/>
    </row>
    <row r="62" spans="1:30" s="81" customFormat="1" ht="13.2" customHeight="1" x14ac:dyDescent="0.2">
      <c r="A62" s="123"/>
      <c r="B62" s="123"/>
      <c r="C62" s="454" t="s">
        <v>225</v>
      </c>
      <c r="D62" s="454"/>
      <c r="E62" s="454"/>
      <c r="F62" s="454"/>
      <c r="G62" s="454"/>
      <c r="H62" s="454"/>
      <c r="I62" s="454"/>
      <c r="J62" s="454"/>
      <c r="K62" s="454"/>
      <c r="L62" s="454"/>
      <c r="M62" s="454"/>
      <c r="N62" s="454"/>
      <c r="O62" s="454"/>
      <c r="P62" s="454"/>
      <c r="Q62" s="454" t="s">
        <v>227</v>
      </c>
      <c r="R62" s="454"/>
      <c r="S62" s="454"/>
      <c r="T62" s="454"/>
      <c r="U62" s="454"/>
      <c r="V62" s="454"/>
      <c r="W62" s="454"/>
      <c r="X62" s="454"/>
      <c r="Y62" s="454"/>
      <c r="Z62" s="454"/>
      <c r="AA62" s="454"/>
      <c r="AB62" s="454"/>
      <c r="AC62" s="454"/>
      <c r="AD62" s="454"/>
    </row>
    <row r="63" spans="1:30" ht="14.25" customHeight="1" x14ac:dyDescent="0.25">
      <c r="A63" s="455" t="s">
        <v>14</v>
      </c>
      <c r="B63" s="457" t="s">
        <v>9</v>
      </c>
      <c r="C63" s="459" t="s">
        <v>226</v>
      </c>
      <c r="D63" s="460"/>
      <c r="E63" s="460"/>
      <c r="F63" s="460"/>
      <c r="G63" s="460"/>
      <c r="H63" s="460"/>
      <c r="I63" s="460"/>
      <c r="J63" s="460"/>
      <c r="K63" s="460"/>
      <c r="L63" s="460"/>
      <c r="M63" s="460"/>
      <c r="N63" s="460"/>
      <c r="O63" s="460"/>
      <c r="P63" s="461"/>
      <c r="Q63" s="459" t="s">
        <v>226</v>
      </c>
      <c r="R63" s="460"/>
      <c r="S63" s="460"/>
      <c r="T63" s="460"/>
      <c r="U63" s="460"/>
      <c r="V63" s="460"/>
      <c r="W63" s="460"/>
      <c r="X63" s="460"/>
      <c r="Y63" s="460"/>
      <c r="Z63" s="460"/>
      <c r="AA63" s="460"/>
      <c r="AB63" s="460"/>
      <c r="AC63" s="460"/>
      <c r="AD63" s="461"/>
    </row>
    <row r="64" spans="1:30" s="41" customFormat="1" ht="18" customHeight="1" x14ac:dyDescent="0.25">
      <c r="A64" s="456"/>
      <c r="B64" s="458"/>
      <c r="C64" s="37">
        <v>1</v>
      </c>
      <c r="D64" s="39">
        <v>2</v>
      </c>
      <c r="E64" s="39">
        <v>3</v>
      </c>
      <c r="F64" s="39">
        <v>4</v>
      </c>
      <c r="G64" s="39">
        <v>5</v>
      </c>
      <c r="H64" s="39">
        <v>6</v>
      </c>
      <c r="I64" s="39">
        <v>14</v>
      </c>
      <c r="J64" s="39">
        <v>7</v>
      </c>
      <c r="K64" s="39">
        <v>8</v>
      </c>
      <c r="L64" s="39">
        <v>9</v>
      </c>
      <c r="M64" s="39">
        <v>10</v>
      </c>
      <c r="N64" s="39">
        <v>11</v>
      </c>
      <c r="O64" s="39">
        <v>13</v>
      </c>
      <c r="P64" s="40">
        <v>12</v>
      </c>
      <c r="Q64" s="37">
        <v>1</v>
      </c>
      <c r="R64" s="39">
        <v>2</v>
      </c>
      <c r="S64" s="39">
        <v>3</v>
      </c>
      <c r="T64" s="39">
        <v>4</v>
      </c>
      <c r="U64" s="39">
        <v>5</v>
      </c>
      <c r="V64" s="39">
        <v>6</v>
      </c>
      <c r="W64" s="39">
        <v>14</v>
      </c>
      <c r="X64" s="39">
        <v>7</v>
      </c>
      <c r="Y64" s="39">
        <v>8</v>
      </c>
      <c r="Z64" s="39">
        <v>9</v>
      </c>
      <c r="AA64" s="39">
        <v>10</v>
      </c>
      <c r="AB64" s="39">
        <v>11</v>
      </c>
      <c r="AC64" s="39">
        <v>13</v>
      </c>
      <c r="AD64" s="40">
        <v>12</v>
      </c>
    </row>
    <row r="65" spans="1:30" s="22" customFormat="1" ht="13.2" customHeight="1" x14ac:dyDescent="0.2">
      <c r="A65" s="42">
        <v>1</v>
      </c>
      <c r="B65" s="43" t="str">
        <f>'Mit-1'!B5</f>
        <v>AAAAA BBBBB</v>
      </c>
      <c r="C65" s="436"/>
      <c r="D65" s="68">
        <f t="shared" ref="D65:H79" si="52">C65</f>
        <v>0</v>
      </c>
      <c r="E65" s="68">
        <f t="shared" si="52"/>
        <v>0</v>
      </c>
      <c r="F65" s="68">
        <f t="shared" si="52"/>
        <v>0</v>
      </c>
      <c r="G65" s="68">
        <f t="shared" si="52"/>
        <v>0</v>
      </c>
      <c r="H65" s="68">
        <f t="shared" si="52"/>
        <v>0</v>
      </c>
      <c r="I65" s="68"/>
      <c r="J65" s="82">
        <f>H65</f>
        <v>0</v>
      </c>
      <c r="K65" s="82">
        <f t="shared" ref="K65:N79" si="53">J65</f>
        <v>0</v>
      </c>
      <c r="L65" s="82">
        <f t="shared" si="53"/>
        <v>0</v>
      </c>
      <c r="M65" s="82">
        <f t="shared" si="53"/>
        <v>0</v>
      </c>
      <c r="N65" s="82">
        <f t="shared" si="53"/>
        <v>0</v>
      </c>
      <c r="O65" s="82"/>
      <c r="P65" s="83"/>
      <c r="Q65" s="437"/>
      <c r="R65" s="69">
        <f t="shared" ref="R65:V79" si="54">Q65</f>
        <v>0</v>
      </c>
      <c r="S65" s="69">
        <f t="shared" si="54"/>
        <v>0</v>
      </c>
      <c r="T65" s="69">
        <f t="shared" si="54"/>
        <v>0</v>
      </c>
      <c r="U65" s="69">
        <f t="shared" si="54"/>
        <v>0</v>
      </c>
      <c r="V65" s="69">
        <f t="shared" si="54"/>
        <v>0</v>
      </c>
      <c r="W65" s="69"/>
      <c r="X65" s="69">
        <f>V65</f>
        <v>0</v>
      </c>
      <c r="Y65" s="69">
        <f t="shared" ref="Y65:AB79" si="55">X65</f>
        <v>0</v>
      </c>
      <c r="Z65" s="69">
        <f t="shared" si="55"/>
        <v>0</v>
      </c>
      <c r="AA65" s="69">
        <f t="shared" si="55"/>
        <v>0</v>
      </c>
      <c r="AB65" s="69">
        <f t="shared" si="55"/>
        <v>0</v>
      </c>
      <c r="AC65" s="69"/>
      <c r="AD65" s="70"/>
    </row>
    <row r="66" spans="1:30" s="22" customFormat="1" ht="13.2" customHeight="1" x14ac:dyDescent="0.2">
      <c r="A66" s="47">
        <v>2</v>
      </c>
      <c r="B66" s="43">
        <f>'Mit-1'!B6</f>
        <v>0</v>
      </c>
      <c r="C66" s="159"/>
      <c r="D66" s="75">
        <f t="shared" si="52"/>
        <v>0</v>
      </c>
      <c r="E66" s="75">
        <f t="shared" si="52"/>
        <v>0</v>
      </c>
      <c r="F66" s="75">
        <f t="shared" si="52"/>
        <v>0</v>
      </c>
      <c r="G66" s="75">
        <f t="shared" si="52"/>
        <v>0</v>
      </c>
      <c r="H66" s="75">
        <f t="shared" si="52"/>
        <v>0</v>
      </c>
      <c r="I66" s="75"/>
      <c r="J66" s="84">
        <f t="shared" ref="J66:J79" si="56">H66</f>
        <v>0</v>
      </c>
      <c r="K66" s="84">
        <f t="shared" si="53"/>
        <v>0</v>
      </c>
      <c r="L66" s="84">
        <f t="shared" si="53"/>
        <v>0</v>
      </c>
      <c r="M66" s="84">
        <f t="shared" si="53"/>
        <v>0</v>
      </c>
      <c r="N66" s="84">
        <f t="shared" si="53"/>
        <v>0</v>
      </c>
      <c r="O66" s="84"/>
      <c r="P66" s="85"/>
      <c r="Q66" s="438"/>
      <c r="R66" s="69">
        <f t="shared" si="54"/>
        <v>0</v>
      </c>
      <c r="S66" s="69">
        <f t="shared" si="54"/>
        <v>0</v>
      </c>
      <c r="T66" s="69">
        <f t="shared" si="54"/>
        <v>0</v>
      </c>
      <c r="U66" s="69">
        <f t="shared" si="54"/>
        <v>0</v>
      </c>
      <c r="V66" s="69">
        <f t="shared" si="54"/>
        <v>0</v>
      </c>
      <c r="W66" s="69"/>
      <c r="X66" s="69">
        <f t="shared" ref="X66:X79" si="57">V66</f>
        <v>0</v>
      </c>
      <c r="Y66" s="69">
        <f t="shared" si="55"/>
        <v>0</v>
      </c>
      <c r="Z66" s="69">
        <f t="shared" si="55"/>
        <v>0</v>
      </c>
      <c r="AA66" s="69">
        <f t="shared" si="55"/>
        <v>0</v>
      </c>
      <c r="AB66" s="69">
        <f t="shared" si="55"/>
        <v>0</v>
      </c>
      <c r="AC66" s="69"/>
      <c r="AD66" s="70"/>
    </row>
    <row r="67" spans="1:30" s="22" customFormat="1" ht="13.2" customHeight="1" x14ac:dyDescent="0.2">
      <c r="A67" s="47">
        <v>3</v>
      </c>
      <c r="B67" s="50">
        <f>'Mit-1'!B7</f>
        <v>0</v>
      </c>
      <c r="C67" s="160"/>
      <c r="D67" s="75">
        <f t="shared" si="52"/>
        <v>0</v>
      </c>
      <c r="E67" s="75">
        <f t="shared" si="52"/>
        <v>0</v>
      </c>
      <c r="F67" s="75">
        <f t="shared" si="52"/>
        <v>0</v>
      </c>
      <c r="G67" s="75">
        <f t="shared" si="52"/>
        <v>0</v>
      </c>
      <c r="H67" s="75">
        <f t="shared" si="52"/>
        <v>0</v>
      </c>
      <c r="I67" s="75"/>
      <c r="J67" s="84">
        <f t="shared" si="56"/>
        <v>0</v>
      </c>
      <c r="K67" s="84">
        <f t="shared" si="53"/>
        <v>0</v>
      </c>
      <c r="L67" s="84">
        <f t="shared" si="53"/>
        <v>0</v>
      </c>
      <c r="M67" s="84">
        <f t="shared" si="53"/>
        <v>0</v>
      </c>
      <c r="N67" s="84">
        <f t="shared" si="53"/>
        <v>0</v>
      </c>
      <c r="O67" s="84"/>
      <c r="P67" s="85"/>
      <c r="Q67" s="438"/>
      <c r="R67" s="75">
        <f t="shared" si="54"/>
        <v>0</v>
      </c>
      <c r="S67" s="75">
        <f t="shared" si="54"/>
        <v>0</v>
      </c>
      <c r="T67" s="75">
        <f t="shared" si="54"/>
        <v>0</v>
      </c>
      <c r="U67" s="75">
        <f t="shared" si="54"/>
        <v>0</v>
      </c>
      <c r="V67" s="75">
        <f t="shared" si="54"/>
        <v>0</v>
      </c>
      <c r="W67" s="75"/>
      <c r="X67" s="75">
        <f t="shared" si="57"/>
        <v>0</v>
      </c>
      <c r="Y67" s="75">
        <f t="shared" si="55"/>
        <v>0</v>
      </c>
      <c r="Z67" s="75">
        <f t="shared" si="55"/>
        <v>0</v>
      </c>
      <c r="AA67" s="75">
        <f t="shared" si="55"/>
        <v>0</v>
      </c>
      <c r="AB67" s="75">
        <f t="shared" si="55"/>
        <v>0</v>
      </c>
      <c r="AC67" s="75"/>
      <c r="AD67" s="76"/>
    </row>
    <row r="68" spans="1:30" s="22" customFormat="1" ht="13.2" customHeight="1" x14ac:dyDescent="0.2">
      <c r="A68" s="47">
        <v>4</v>
      </c>
      <c r="B68" s="50">
        <f>'Mit-1'!B8</f>
        <v>0</v>
      </c>
      <c r="C68" s="160"/>
      <c r="D68" s="75">
        <f t="shared" si="52"/>
        <v>0</v>
      </c>
      <c r="E68" s="75">
        <f t="shared" si="52"/>
        <v>0</v>
      </c>
      <c r="F68" s="75">
        <f t="shared" si="52"/>
        <v>0</v>
      </c>
      <c r="G68" s="75">
        <f t="shared" si="52"/>
        <v>0</v>
      </c>
      <c r="H68" s="75">
        <f t="shared" si="52"/>
        <v>0</v>
      </c>
      <c r="I68" s="75"/>
      <c r="J68" s="84">
        <f t="shared" si="56"/>
        <v>0</v>
      </c>
      <c r="K68" s="84">
        <f t="shared" si="53"/>
        <v>0</v>
      </c>
      <c r="L68" s="84">
        <f t="shared" si="53"/>
        <v>0</v>
      </c>
      <c r="M68" s="84">
        <f t="shared" si="53"/>
        <v>0</v>
      </c>
      <c r="N68" s="84">
        <f t="shared" si="53"/>
        <v>0</v>
      </c>
      <c r="O68" s="84"/>
      <c r="P68" s="85"/>
      <c r="Q68" s="438"/>
      <c r="R68" s="75">
        <f t="shared" si="54"/>
        <v>0</v>
      </c>
      <c r="S68" s="75">
        <f t="shared" si="54"/>
        <v>0</v>
      </c>
      <c r="T68" s="75">
        <f t="shared" si="54"/>
        <v>0</v>
      </c>
      <c r="U68" s="75">
        <f t="shared" si="54"/>
        <v>0</v>
      </c>
      <c r="V68" s="75">
        <f t="shared" si="54"/>
        <v>0</v>
      </c>
      <c r="W68" s="75"/>
      <c r="X68" s="75">
        <f t="shared" si="57"/>
        <v>0</v>
      </c>
      <c r="Y68" s="75">
        <f t="shared" si="55"/>
        <v>0</v>
      </c>
      <c r="Z68" s="75">
        <f t="shared" si="55"/>
        <v>0</v>
      </c>
      <c r="AA68" s="75">
        <f t="shared" si="55"/>
        <v>0</v>
      </c>
      <c r="AB68" s="75">
        <f t="shared" si="55"/>
        <v>0</v>
      </c>
      <c r="AC68" s="75"/>
      <c r="AD68" s="76"/>
    </row>
    <row r="69" spans="1:30" s="22" customFormat="1" ht="13.2" customHeight="1" x14ac:dyDescent="0.2">
      <c r="A69" s="47">
        <v>5</v>
      </c>
      <c r="B69" s="50">
        <f>'Mit-1'!B9</f>
        <v>0</v>
      </c>
      <c r="C69" s="160"/>
      <c r="D69" s="75">
        <f t="shared" si="52"/>
        <v>0</v>
      </c>
      <c r="E69" s="75">
        <f t="shared" si="52"/>
        <v>0</v>
      </c>
      <c r="F69" s="75">
        <f t="shared" si="52"/>
        <v>0</v>
      </c>
      <c r="G69" s="75">
        <f t="shared" si="52"/>
        <v>0</v>
      </c>
      <c r="H69" s="75">
        <f t="shared" si="52"/>
        <v>0</v>
      </c>
      <c r="I69" s="75"/>
      <c r="J69" s="84">
        <f t="shared" si="56"/>
        <v>0</v>
      </c>
      <c r="K69" s="84">
        <f t="shared" si="53"/>
        <v>0</v>
      </c>
      <c r="L69" s="84">
        <f t="shared" si="53"/>
        <v>0</v>
      </c>
      <c r="M69" s="84">
        <f t="shared" si="53"/>
        <v>0</v>
      </c>
      <c r="N69" s="84">
        <f t="shared" si="53"/>
        <v>0</v>
      </c>
      <c r="O69" s="84"/>
      <c r="P69" s="85"/>
      <c r="Q69" s="438"/>
      <c r="R69" s="75">
        <f t="shared" si="54"/>
        <v>0</v>
      </c>
      <c r="S69" s="75">
        <f t="shared" si="54"/>
        <v>0</v>
      </c>
      <c r="T69" s="75">
        <f t="shared" si="54"/>
        <v>0</v>
      </c>
      <c r="U69" s="75">
        <f t="shared" si="54"/>
        <v>0</v>
      </c>
      <c r="V69" s="75">
        <f t="shared" si="54"/>
        <v>0</v>
      </c>
      <c r="W69" s="75"/>
      <c r="X69" s="75">
        <f t="shared" si="57"/>
        <v>0</v>
      </c>
      <c r="Y69" s="75">
        <f t="shared" si="55"/>
        <v>0</v>
      </c>
      <c r="Z69" s="75">
        <f t="shared" si="55"/>
        <v>0</v>
      </c>
      <c r="AA69" s="75">
        <f t="shared" si="55"/>
        <v>0</v>
      </c>
      <c r="AB69" s="75">
        <f t="shared" si="55"/>
        <v>0</v>
      </c>
      <c r="AC69" s="75"/>
      <c r="AD69" s="76"/>
    </row>
    <row r="70" spans="1:30" s="22" customFormat="1" ht="13.2" customHeight="1" x14ac:dyDescent="0.2">
      <c r="A70" s="47">
        <v>6</v>
      </c>
      <c r="B70" s="50">
        <f>'Mit-1'!B10</f>
        <v>0</v>
      </c>
      <c r="C70" s="160"/>
      <c r="D70" s="75">
        <f t="shared" si="52"/>
        <v>0</v>
      </c>
      <c r="E70" s="75">
        <f t="shared" si="52"/>
        <v>0</v>
      </c>
      <c r="F70" s="75">
        <f t="shared" si="52"/>
        <v>0</v>
      </c>
      <c r="G70" s="75">
        <f t="shared" si="52"/>
        <v>0</v>
      </c>
      <c r="H70" s="75">
        <f t="shared" si="52"/>
        <v>0</v>
      </c>
      <c r="I70" s="75"/>
      <c r="J70" s="84">
        <f t="shared" si="56"/>
        <v>0</v>
      </c>
      <c r="K70" s="84">
        <f t="shared" si="53"/>
        <v>0</v>
      </c>
      <c r="L70" s="84">
        <f t="shared" si="53"/>
        <v>0</v>
      </c>
      <c r="M70" s="84">
        <f t="shared" si="53"/>
        <v>0</v>
      </c>
      <c r="N70" s="84">
        <f t="shared" si="53"/>
        <v>0</v>
      </c>
      <c r="O70" s="84"/>
      <c r="P70" s="85"/>
      <c r="Q70" s="438"/>
      <c r="R70" s="75">
        <f t="shared" si="54"/>
        <v>0</v>
      </c>
      <c r="S70" s="75">
        <f t="shared" si="54"/>
        <v>0</v>
      </c>
      <c r="T70" s="75">
        <f t="shared" si="54"/>
        <v>0</v>
      </c>
      <c r="U70" s="75">
        <f t="shared" si="54"/>
        <v>0</v>
      </c>
      <c r="V70" s="75">
        <f t="shared" si="54"/>
        <v>0</v>
      </c>
      <c r="W70" s="75"/>
      <c r="X70" s="75">
        <f t="shared" si="57"/>
        <v>0</v>
      </c>
      <c r="Y70" s="75">
        <f t="shared" si="55"/>
        <v>0</v>
      </c>
      <c r="Z70" s="75">
        <f t="shared" si="55"/>
        <v>0</v>
      </c>
      <c r="AA70" s="75">
        <f t="shared" si="55"/>
        <v>0</v>
      </c>
      <c r="AB70" s="75">
        <f t="shared" si="55"/>
        <v>0</v>
      </c>
      <c r="AC70" s="75"/>
      <c r="AD70" s="76"/>
    </row>
    <row r="71" spans="1:30" s="22" customFormat="1" ht="13.2" customHeight="1" x14ac:dyDescent="0.2">
      <c r="A71" s="47">
        <v>7</v>
      </c>
      <c r="B71" s="50">
        <f>'Mit-1'!B11</f>
        <v>0</v>
      </c>
      <c r="C71" s="160"/>
      <c r="D71" s="75">
        <f t="shared" si="52"/>
        <v>0</v>
      </c>
      <c r="E71" s="75">
        <f t="shared" si="52"/>
        <v>0</v>
      </c>
      <c r="F71" s="75">
        <f t="shared" si="52"/>
        <v>0</v>
      </c>
      <c r="G71" s="75">
        <f t="shared" si="52"/>
        <v>0</v>
      </c>
      <c r="H71" s="75">
        <f t="shared" si="52"/>
        <v>0</v>
      </c>
      <c r="I71" s="75"/>
      <c r="J71" s="84">
        <f t="shared" si="56"/>
        <v>0</v>
      </c>
      <c r="K71" s="84">
        <f t="shared" si="53"/>
        <v>0</v>
      </c>
      <c r="L71" s="84">
        <f t="shared" si="53"/>
        <v>0</v>
      </c>
      <c r="M71" s="84">
        <f t="shared" si="53"/>
        <v>0</v>
      </c>
      <c r="N71" s="84">
        <f t="shared" si="53"/>
        <v>0</v>
      </c>
      <c r="O71" s="84"/>
      <c r="P71" s="85"/>
      <c r="Q71" s="438"/>
      <c r="R71" s="75">
        <f t="shared" si="54"/>
        <v>0</v>
      </c>
      <c r="S71" s="75">
        <f t="shared" si="54"/>
        <v>0</v>
      </c>
      <c r="T71" s="75">
        <f t="shared" si="54"/>
        <v>0</v>
      </c>
      <c r="U71" s="75">
        <f t="shared" si="54"/>
        <v>0</v>
      </c>
      <c r="V71" s="75">
        <f t="shared" si="54"/>
        <v>0</v>
      </c>
      <c r="W71" s="75"/>
      <c r="X71" s="75">
        <f t="shared" si="57"/>
        <v>0</v>
      </c>
      <c r="Y71" s="75">
        <f t="shared" si="55"/>
        <v>0</v>
      </c>
      <c r="Z71" s="75">
        <f t="shared" si="55"/>
        <v>0</v>
      </c>
      <c r="AA71" s="75">
        <f t="shared" si="55"/>
        <v>0</v>
      </c>
      <c r="AB71" s="75">
        <f t="shared" si="55"/>
        <v>0</v>
      </c>
      <c r="AC71" s="75"/>
      <c r="AD71" s="76"/>
    </row>
    <row r="72" spans="1:30" s="22" customFormat="1" ht="13.2" customHeight="1" x14ac:dyDescent="0.2">
      <c r="A72" s="47">
        <v>8</v>
      </c>
      <c r="B72" s="50">
        <f>'Mit-1'!B12</f>
        <v>0</v>
      </c>
      <c r="C72" s="160"/>
      <c r="D72" s="75">
        <f t="shared" si="52"/>
        <v>0</v>
      </c>
      <c r="E72" s="75">
        <f t="shared" si="52"/>
        <v>0</v>
      </c>
      <c r="F72" s="75">
        <f t="shared" si="52"/>
        <v>0</v>
      </c>
      <c r="G72" s="75">
        <f t="shared" si="52"/>
        <v>0</v>
      </c>
      <c r="H72" s="75">
        <f t="shared" si="52"/>
        <v>0</v>
      </c>
      <c r="I72" s="75"/>
      <c r="J72" s="84">
        <f t="shared" si="56"/>
        <v>0</v>
      </c>
      <c r="K72" s="84">
        <f t="shared" si="53"/>
        <v>0</v>
      </c>
      <c r="L72" s="84">
        <f t="shared" si="53"/>
        <v>0</v>
      </c>
      <c r="M72" s="84">
        <f t="shared" si="53"/>
        <v>0</v>
      </c>
      <c r="N72" s="84">
        <f t="shared" si="53"/>
        <v>0</v>
      </c>
      <c r="O72" s="84"/>
      <c r="P72" s="85"/>
      <c r="Q72" s="438"/>
      <c r="R72" s="75">
        <f t="shared" si="54"/>
        <v>0</v>
      </c>
      <c r="S72" s="75">
        <f t="shared" si="54"/>
        <v>0</v>
      </c>
      <c r="T72" s="75">
        <f t="shared" si="54"/>
        <v>0</v>
      </c>
      <c r="U72" s="75">
        <f t="shared" si="54"/>
        <v>0</v>
      </c>
      <c r="V72" s="75">
        <f t="shared" si="54"/>
        <v>0</v>
      </c>
      <c r="W72" s="75"/>
      <c r="X72" s="75">
        <f t="shared" si="57"/>
        <v>0</v>
      </c>
      <c r="Y72" s="75">
        <f t="shared" si="55"/>
        <v>0</v>
      </c>
      <c r="Z72" s="75">
        <f t="shared" si="55"/>
        <v>0</v>
      </c>
      <c r="AA72" s="75">
        <f t="shared" si="55"/>
        <v>0</v>
      </c>
      <c r="AB72" s="75">
        <f t="shared" si="55"/>
        <v>0</v>
      </c>
      <c r="AC72" s="75"/>
      <c r="AD72" s="76"/>
    </row>
    <row r="73" spans="1:30" s="22" customFormat="1" ht="13.2" customHeight="1" x14ac:dyDescent="0.2">
      <c r="A73" s="47">
        <v>9</v>
      </c>
      <c r="B73" s="50">
        <f>'Mit-1'!B13</f>
        <v>0</v>
      </c>
      <c r="C73" s="160"/>
      <c r="D73" s="75">
        <f t="shared" si="52"/>
        <v>0</v>
      </c>
      <c r="E73" s="75">
        <f t="shared" si="52"/>
        <v>0</v>
      </c>
      <c r="F73" s="75">
        <f t="shared" si="52"/>
        <v>0</v>
      </c>
      <c r="G73" s="75">
        <f t="shared" si="52"/>
        <v>0</v>
      </c>
      <c r="H73" s="75">
        <f t="shared" si="52"/>
        <v>0</v>
      </c>
      <c r="I73" s="75"/>
      <c r="J73" s="84">
        <f t="shared" si="56"/>
        <v>0</v>
      </c>
      <c r="K73" s="84">
        <f t="shared" si="53"/>
        <v>0</v>
      </c>
      <c r="L73" s="84">
        <f t="shared" si="53"/>
        <v>0</v>
      </c>
      <c r="M73" s="84">
        <f t="shared" si="53"/>
        <v>0</v>
      </c>
      <c r="N73" s="84">
        <f t="shared" si="53"/>
        <v>0</v>
      </c>
      <c r="O73" s="84"/>
      <c r="P73" s="85"/>
      <c r="Q73" s="438"/>
      <c r="R73" s="75">
        <f t="shared" si="54"/>
        <v>0</v>
      </c>
      <c r="S73" s="75">
        <f t="shared" si="54"/>
        <v>0</v>
      </c>
      <c r="T73" s="75">
        <f t="shared" si="54"/>
        <v>0</v>
      </c>
      <c r="U73" s="75">
        <f t="shared" si="54"/>
        <v>0</v>
      </c>
      <c r="V73" s="75">
        <f t="shared" si="54"/>
        <v>0</v>
      </c>
      <c r="W73" s="75"/>
      <c r="X73" s="75">
        <f t="shared" si="57"/>
        <v>0</v>
      </c>
      <c r="Y73" s="75">
        <f t="shared" si="55"/>
        <v>0</v>
      </c>
      <c r="Z73" s="75">
        <f t="shared" si="55"/>
        <v>0</v>
      </c>
      <c r="AA73" s="75">
        <f t="shared" si="55"/>
        <v>0</v>
      </c>
      <c r="AB73" s="75">
        <f t="shared" si="55"/>
        <v>0</v>
      </c>
      <c r="AC73" s="75"/>
      <c r="AD73" s="76"/>
    </row>
    <row r="74" spans="1:30" s="22" customFormat="1" ht="13.2" customHeight="1" x14ac:dyDescent="0.2">
      <c r="A74" s="47">
        <v>10</v>
      </c>
      <c r="B74" s="50">
        <f>'Mit-1'!B14</f>
        <v>0</v>
      </c>
      <c r="C74" s="160"/>
      <c r="D74" s="75">
        <f t="shared" si="52"/>
        <v>0</v>
      </c>
      <c r="E74" s="75">
        <f t="shared" si="52"/>
        <v>0</v>
      </c>
      <c r="F74" s="75">
        <f t="shared" si="52"/>
        <v>0</v>
      </c>
      <c r="G74" s="75">
        <f t="shared" si="52"/>
        <v>0</v>
      </c>
      <c r="H74" s="75">
        <f t="shared" si="52"/>
        <v>0</v>
      </c>
      <c r="I74" s="75"/>
      <c r="J74" s="84">
        <f t="shared" si="56"/>
        <v>0</v>
      </c>
      <c r="K74" s="84">
        <f t="shared" si="53"/>
        <v>0</v>
      </c>
      <c r="L74" s="84">
        <f t="shared" si="53"/>
        <v>0</v>
      </c>
      <c r="M74" s="84">
        <f t="shared" si="53"/>
        <v>0</v>
      </c>
      <c r="N74" s="84">
        <f t="shared" si="53"/>
        <v>0</v>
      </c>
      <c r="O74" s="84"/>
      <c r="P74" s="85"/>
      <c r="Q74" s="438"/>
      <c r="R74" s="75">
        <f t="shared" si="54"/>
        <v>0</v>
      </c>
      <c r="S74" s="75">
        <f t="shared" si="54"/>
        <v>0</v>
      </c>
      <c r="T74" s="75">
        <f t="shared" si="54"/>
        <v>0</v>
      </c>
      <c r="U74" s="75">
        <f t="shared" si="54"/>
        <v>0</v>
      </c>
      <c r="V74" s="75">
        <f t="shared" si="54"/>
        <v>0</v>
      </c>
      <c r="W74" s="75"/>
      <c r="X74" s="75">
        <f t="shared" si="57"/>
        <v>0</v>
      </c>
      <c r="Y74" s="75">
        <f t="shared" si="55"/>
        <v>0</v>
      </c>
      <c r="Z74" s="75">
        <f t="shared" si="55"/>
        <v>0</v>
      </c>
      <c r="AA74" s="75">
        <f t="shared" si="55"/>
        <v>0</v>
      </c>
      <c r="AB74" s="75">
        <f t="shared" si="55"/>
        <v>0</v>
      </c>
      <c r="AC74" s="75"/>
      <c r="AD74" s="76"/>
    </row>
    <row r="75" spans="1:30" s="22" customFormat="1" ht="13.2" customHeight="1" x14ac:dyDescent="0.2">
      <c r="A75" s="47">
        <v>11</v>
      </c>
      <c r="B75" s="50">
        <f>'Mit-1'!B15</f>
        <v>0</v>
      </c>
      <c r="C75" s="160"/>
      <c r="D75" s="75">
        <f t="shared" si="52"/>
        <v>0</v>
      </c>
      <c r="E75" s="75">
        <f t="shared" si="52"/>
        <v>0</v>
      </c>
      <c r="F75" s="75">
        <f t="shared" si="52"/>
        <v>0</v>
      </c>
      <c r="G75" s="75">
        <f t="shared" si="52"/>
        <v>0</v>
      </c>
      <c r="H75" s="75">
        <f t="shared" si="52"/>
        <v>0</v>
      </c>
      <c r="I75" s="75"/>
      <c r="J75" s="84">
        <f t="shared" si="56"/>
        <v>0</v>
      </c>
      <c r="K75" s="84">
        <f t="shared" si="53"/>
        <v>0</v>
      </c>
      <c r="L75" s="84">
        <f t="shared" si="53"/>
        <v>0</v>
      </c>
      <c r="M75" s="84">
        <f t="shared" si="53"/>
        <v>0</v>
      </c>
      <c r="N75" s="84">
        <f t="shared" si="53"/>
        <v>0</v>
      </c>
      <c r="O75" s="84"/>
      <c r="P75" s="85"/>
      <c r="Q75" s="438"/>
      <c r="R75" s="75">
        <f t="shared" si="54"/>
        <v>0</v>
      </c>
      <c r="S75" s="75">
        <f t="shared" si="54"/>
        <v>0</v>
      </c>
      <c r="T75" s="75">
        <f t="shared" si="54"/>
        <v>0</v>
      </c>
      <c r="U75" s="75">
        <f t="shared" si="54"/>
        <v>0</v>
      </c>
      <c r="V75" s="75">
        <f t="shared" si="54"/>
        <v>0</v>
      </c>
      <c r="W75" s="75"/>
      <c r="X75" s="75">
        <f t="shared" si="57"/>
        <v>0</v>
      </c>
      <c r="Y75" s="75">
        <f t="shared" si="55"/>
        <v>0</v>
      </c>
      <c r="Z75" s="75">
        <f t="shared" si="55"/>
        <v>0</v>
      </c>
      <c r="AA75" s="75">
        <f t="shared" si="55"/>
        <v>0</v>
      </c>
      <c r="AB75" s="75">
        <f t="shared" si="55"/>
        <v>0</v>
      </c>
      <c r="AC75" s="75"/>
      <c r="AD75" s="76"/>
    </row>
    <row r="76" spans="1:30" s="22" customFormat="1" ht="13.2" customHeight="1" x14ac:dyDescent="0.2">
      <c r="A76" s="47">
        <v>12</v>
      </c>
      <c r="B76" s="50">
        <f>'Mit-1'!B16</f>
        <v>0</v>
      </c>
      <c r="C76" s="160"/>
      <c r="D76" s="75">
        <f t="shared" si="52"/>
        <v>0</v>
      </c>
      <c r="E76" s="75">
        <f t="shared" si="52"/>
        <v>0</v>
      </c>
      <c r="F76" s="75">
        <f t="shared" si="52"/>
        <v>0</v>
      </c>
      <c r="G76" s="75">
        <f t="shared" si="52"/>
        <v>0</v>
      </c>
      <c r="H76" s="75">
        <f t="shared" si="52"/>
        <v>0</v>
      </c>
      <c r="I76" s="75"/>
      <c r="J76" s="84">
        <f t="shared" si="56"/>
        <v>0</v>
      </c>
      <c r="K76" s="84">
        <f t="shared" si="53"/>
        <v>0</v>
      </c>
      <c r="L76" s="84">
        <f t="shared" si="53"/>
        <v>0</v>
      </c>
      <c r="M76" s="84">
        <f t="shared" si="53"/>
        <v>0</v>
      </c>
      <c r="N76" s="84">
        <f t="shared" si="53"/>
        <v>0</v>
      </c>
      <c r="O76" s="84"/>
      <c r="P76" s="85"/>
      <c r="Q76" s="438"/>
      <c r="R76" s="75">
        <f t="shared" si="54"/>
        <v>0</v>
      </c>
      <c r="S76" s="75">
        <f t="shared" si="54"/>
        <v>0</v>
      </c>
      <c r="T76" s="75">
        <f t="shared" si="54"/>
        <v>0</v>
      </c>
      <c r="U76" s="75">
        <f t="shared" si="54"/>
        <v>0</v>
      </c>
      <c r="V76" s="75">
        <f t="shared" si="54"/>
        <v>0</v>
      </c>
      <c r="W76" s="75"/>
      <c r="X76" s="75">
        <f t="shared" si="57"/>
        <v>0</v>
      </c>
      <c r="Y76" s="75">
        <f t="shared" si="55"/>
        <v>0</v>
      </c>
      <c r="Z76" s="75">
        <f t="shared" si="55"/>
        <v>0</v>
      </c>
      <c r="AA76" s="75">
        <f t="shared" si="55"/>
        <v>0</v>
      </c>
      <c r="AB76" s="75">
        <f t="shared" si="55"/>
        <v>0</v>
      </c>
      <c r="AC76" s="75"/>
      <c r="AD76" s="76"/>
    </row>
    <row r="77" spans="1:30" s="22" customFormat="1" ht="13.2" customHeight="1" x14ac:dyDescent="0.2">
      <c r="A77" s="47">
        <v>13</v>
      </c>
      <c r="B77" s="50">
        <f>'Mit-1'!B17</f>
        <v>0</v>
      </c>
      <c r="C77" s="160"/>
      <c r="D77" s="75">
        <f t="shared" si="52"/>
        <v>0</v>
      </c>
      <c r="E77" s="75">
        <f t="shared" si="52"/>
        <v>0</v>
      </c>
      <c r="F77" s="75">
        <f t="shared" si="52"/>
        <v>0</v>
      </c>
      <c r="G77" s="75">
        <f t="shared" si="52"/>
        <v>0</v>
      </c>
      <c r="H77" s="75">
        <f t="shared" si="52"/>
        <v>0</v>
      </c>
      <c r="I77" s="75"/>
      <c r="J77" s="84">
        <f t="shared" si="56"/>
        <v>0</v>
      </c>
      <c r="K77" s="84">
        <f t="shared" si="53"/>
        <v>0</v>
      </c>
      <c r="L77" s="84">
        <f t="shared" si="53"/>
        <v>0</v>
      </c>
      <c r="M77" s="84">
        <f t="shared" si="53"/>
        <v>0</v>
      </c>
      <c r="N77" s="84">
        <f t="shared" si="53"/>
        <v>0</v>
      </c>
      <c r="O77" s="84"/>
      <c r="P77" s="85"/>
      <c r="Q77" s="438"/>
      <c r="R77" s="75">
        <f t="shared" si="54"/>
        <v>0</v>
      </c>
      <c r="S77" s="75">
        <f t="shared" si="54"/>
        <v>0</v>
      </c>
      <c r="T77" s="75">
        <f t="shared" si="54"/>
        <v>0</v>
      </c>
      <c r="U77" s="75">
        <f t="shared" si="54"/>
        <v>0</v>
      </c>
      <c r="V77" s="75">
        <f t="shared" si="54"/>
        <v>0</v>
      </c>
      <c r="W77" s="75"/>
      <c r="X77" s="75">
        <f t="shared" si="57"/>
        <v>0</v>
      </c>
      <c r="Y77" s="75">
        <f t="shared" si="55"/>
        <v>0</v>
      </c>
      <c r="Z77" s="75">
        <f t="shared" si="55"/>
        <v>0</v>
      </c>
      <c r="AA77" s="75">
        <f t="shared" si="55"/>
        <v>0</v>
      </c>
      <c r="AB77" s="75">
        <f t="shared" si="55"/>
        <v>0</v>
      </c>
      <c r="AC77" s="75"/>
      <c r="AD77" s="76"/>
    </row>
    <row r="78" spans="1:30" s="22" customFormat="1" ht="13.2" customHeight="1" x14ac:dyDescent="0.2">
      <c r="A78" s="47">
        <v>14</v>
      </c>
      <c r="B78" s="50">
        <f>'Mit-1'!B18</f>
        <v>0</v>
      </c>
      <c r="C78" s="160"/>
      <c r="D78" s="75">
        <f t="shared" si="52"/>
        <v>0</v>
      </c>
      <c r="E78" s="75">
        <f t="shared" si="52"/>
        <v>0</v>
      </c>
      <c r="F78" s="75">
        <f t="shared" si="52"/>
        <v>0</v>
      </c>
      <c r="G78" s="75">
        <f t="shared" si="52"/>
        <v>0</v>
      </c>
      <c r="H78" s="75">
        <f t="shared" si="52"/>
        <v>0</v>
      </c>
      <c r="I78" s="75"/>
      <c r="J78" s="84">
        <f t="shared" si="56"/>
        <v>0</v>
      </c>
      <c r="K78" s="84">
        <f t="shared" si="53"/>
        <v>0</v>
      </c>
      <c r="L78" s="84">
        <f t="shared" si="53"/>
        <v>0</v>
      </c>
      <c r="M78" s="84">
        <f t="shared" si="53"/>
        <v>0</v>
      </c>
      <c r="N78" s="84">
        <f t="shared" si="53"/>
        <v>0</v>
      </c>
      <c r="O78" s="84"/>
      <c r="P78" s="85"/>
      <c r="Q78" s="438"/>
      <c r="R78" s="75">
        <f t="shared" si="54"/>
        <v>0</v>
      </c>
      <c r="S78" s="75">
        <f t="shared" si="54"/>
        <v>0</v>
      </c>
      <c r="T78" s="75">
        <f t="shared" si="54"/>
        <v>0</v>
      </c>
      <c r="U78" s="75">
        <f t="shared" si="54"/>
        <v>0</v>
      </c>
      <c r="V78" s="75">
        <f t="shared" si="54"/>
        <v>0</v>
      </c>
      <c r="W78" s="75"/>
      <c r="X78" s="75">
        <f t="shared" si="57"/>
        <v>0</v>
      </c>
      <c r="Y78" s="75">
        <f t="shared" si="55"/>
        <v>0</v>
      </c>
      <c r="Z78" s="75">
        <f t="shared" si="55"/>
        <v>0</v>
      </c>
      <c r="AA78" s="75">
        <f t="shared" si="55"/>
        <v>0</v>
      </c>
      <c r="AB78" s="75">
        <f t="shared" si="55"/>
        <v>0</v>
      </c>
      <c r="AC78" s="75"/>
      <c r="AD78" s="76"/>
    </row>
    <row r="79" spans="1:30" s="22" customFormat="1" ht="13.2" customHeight="1" x14ac:dyDescent="0.2">
      <c r="A79" s="53">
        <v>15</v>
      </c>
      <c r="B79" s="38">
        <f>'Mit-1'!B19</f>
        <v>0</v>
      </c>
      <c r="C79" s="161"/>
      <c r="D79" s="77">
        <f t="shared" si="52"/>
        <v>0</v>
      </c>
      <c r="E79" s="77">
        <f t="shared" si="52"/>
        <v>0</v>
      </c>
      <c r="F79" s="77">
        <f t="shared" si="52"/>
        <v>0</v>
      </c>
      <c r="G79" s="77">
        <f t="shared" si="52"/>
        <v>0</v>
      </c>
      <c r="H79" s="77">
        <f t="shared" si="52"/>
        <v>0</v>
      </c>
      <c r="I79" s="77"/>
      <c r="J79" s="86">
        <f t="shared" si="56"/>
        <v>0</v>
      </c>
      <c r="K79" s="86">
        <f t="shared" si="53"/>
        <v>0</v>
      </c>
      <c r="L79" s="86">
        <f t="shared" si="53"/>
        <v>0</v>
      </c>
      <c r="M79" s="86">
        <f t="shared" si="53"/>
        <v>0</v>
      </c>
      <c r="N79" s="86">
        <f t="shared" si="53"/>
        <v>0</v>
      </c>
      <c r="O79" s="86"/>
      <c r="P79" s="87"/>
      <c r="Q79" s="439"/>
      <c r="R79" s="77">
        <f t="shared" si="54"/>
        <v>0</v>
      </c>
      <c r="S79" s="77">
        <f t="shared" si="54"/>
        <v>0</v>
      </c>
      <c r="T79" s="77">
        <f t="shared" si="54"/>
        <v>0</v>
      </c>
      <c r="U79" s="77">
        <f t="shared" si="54"/>
        <v>0</v>
      </c>
      <c r="V79" s="77">
        <f t="shared" si="54"/>
        <v>0</v>
      </c>
      <c r="W79" s="77"/>
      <c r="X79" s="77">
        <f t="shared" si="57"/>
        <v>0</v>
      </c>
      <c r="Y79" s="77">
        <f t="shared" si="55"/>
        <v>0</v>
      </c>
      <c r="Z79" s="77">
        <f t="shared" si="55"/>
        <v>0</v>
      </c>
      <c r="AA79" s="77">
        <f t="shared" si="55"/>
        <v>0</v>
      </c>
      <c r="AB79" s="77">
        <f t="shared" si="55"/>
        <v>0</v>
      </c>
      <c r="AC79" s="77"/>
      <c r="AD79" s="78"/>
    </row>
    <row r="81" spans="1:30" x14ac:dyDescent="0.25">
      <c r="A81" s="165"/>
      <c r="B81" s="165"/>
    </row>
    <row r="82" spans="1:30" x14ac:dyDescent="0.25">
      <c r="A82" s="462"/>
      <c r="B82" s="463"/>
      <c r="C82" s="454" t="s">
        <v>238</v>
      </c>
      <c r="D82" s="454"/>
      <c r="E82" s="454"/>
      <c r="F82" s="454"/>
      <c r="G82" s="454"/>
      <c r="H82" s="454"/>
      <c r="I82" s="454"/>
      <c r="J82" s="454"/>
      <c r="K82" s="454"/>
      <c r="L82" s="454"/>
      <c r="M82" s="454"/>
      <c r="N82" s="454"/>
      <c r="O82" s="454"/>
      <c r="P82" s="454"/>
    </row>
    <row r="83" spans="1:30" x14ac:dyDescent="0.25">
      <c r="A83" s="462"/>
      <c r="B83" s="464"/>
      <c r="C83" s="88">
        <v>1</v>
      </c>
      <c r="D83" s="88">
        <v>2</v>
      </c>
      <c r="E83" s="88">
        <v>3</v>
      </c>
      <c r="F83" s="88">
        <v>4</v>
      </c>
      <c r="G83" s="88">
        <v>5</v>
      </c>
      <c r="H83" s="88">
        <v>6</v>
      </c>
      <c r="I83" s="88">
        <v>14</v>
      </c>
      <c r="J83" s="88">
        <v>7</v>
      </c>
      <c r="K83" s="88">
        <v>8</v>
      </c>
      <c r="L83" s="88">
        <v>9</v>
      </c>
      <c r="M83" s="88">
        <v>10</v>
      </c>
      <c r="N83" s="88">
        <v>11</v>
      </c>
      <c r="O83" s="88">
        <v>13</v>
      </c>
      <c r="P83" s="88">
        <v>12</v>
      </c>
    </row>
    <row r="84" spans="1:30" x14ac:dyDescent="0.25">
      <c r="A84" s="64"/>
      <c r="B84" s="65"/>
      <c r="C84" s="166"/>
      <c r="D84" s="167"/>
      <c r="E84" s="167"/>
      <c r="F84" s="167"/>
      <c r="G84" s="167"/>
      <c r="H84" s="167"/>
      <c r="I84" s="167"/>
      <c r="J84" s="168"/>
      <c r="K84" s="168"/>
      <c r="L84" s="168"/>
      <c r="M84" s="168"/>
      <c r="N84" s="168"/>
      <c r="O84" s="168"/>
      <c r="P84" s="168"/>
    </row>
    <row r="87" spans="1:30" s="81" customFormat="1" ht="13.2" customHeight="1" x14ac:dyDescent="0.2">
      <c r="A87" s="123"/>
      <c r="B87" s="123"/>
      <c r="C87" s="454" t="s">
        <v>245</v>
      </c>
      <c r="D87" s="454"/>
      <c r="E87" s="454"/>
      <c r="F87" s="454"/>
      <c r="G87" s="454"/>
      <c r="H87" s="454"/>
      <c r="I87" s="454"/>
      <c r="J87" s="454"/>
      <c r="K87" s="454"/>
      <c r="L87" s="454"/>
      <c r="M87" s="454"/>
      <c r="N87" s="454"/>
      <c r="O87" s="454"/>
      <c r="P87" s="454"/>
      <c r="Q87" s="454" t="s">
        <v>246</v>
      </c>
      <c r="R87" s="454"/>
      <c r="S87" s="454"/>
      <c r="T87" s="454"/>
      <c r="U87" s="454"/>
      <c r="V87" s="454"/>
      <c r="W87" s="454"/>
      <c r="X87" s="454"/>
      <c r="Y87" s="454"/>
      <c r="Z87" s="454"/>
      <c r="AA87" s="454"/>
      <c r="AB87" s="454"/>
      <c r="AC87" s="454"/>
      <c r="AD87" s="454"/>
    </row>
    <row r="88" spans="1:30" ht="14.25" customHeight="1" x14ac:dyDescent="0.25">
      <c r="A88" s="455" t="s">
        <v>14</v>
      </c>
      <c r="B88" s="457" t="s">
        <v>9</v>
      </c>
      <c r="C88" s="459" t="s">
        <v>243</v>
      </c>
      <c r="D88" s="460"/>
      <c r="E88" s="460"/>
      <c r="F88" s="460"/>
      <c r="G88" s="460"/>
      <c r="H88" s="460"/>
      <c r="I88" s="460"/>
      <c r="J88" s="460"/>
      <c r="K88" s="460"/>
      <c r="L88" s="460"/>
      <c r="M88" s="460"/>
      <c r="N88" s="460"/>
      <c r="O88" s="460"/>
      <c r="P88" s="461"/>
      <c r="Q88" s="459" t="s">
        <v>244</v>
      </c>
      <c r="R88" s="460"/>
      <c r="S88" s="460"/>
      <c r="T88" s="460"/>
      <c r="U88" s="460"/>
      <c r="V88" s="460"/>
      <c r="W88" s="460"/>
      <c r="X88" s="460"/>
      <c r="Y88" s="460"/>
      <c r="Z88" s="460"/>
      <c r="AA88" s="460"/>
      <c r="AB88" s="460"/>
      <c r="AC88" s="460"/>
      <c r="AD88" s="461"/>
    </row>
    <row r="89" spans="1:30" s="41" customFormat="1" ht="18" customHeight="1" x14ac:dyDescent="0.25">
      <c r="A89" s="456"/>
      <c r="B89" s="458"/>
      <c r="C89" s="37">
        <v>1</v>
      </c>
      <c r="D89" s="39">
        <v>2</v>
      </c>
      <c r="E89" s="39">
        <v>3</v>
      </c>
      <c r="F89" s="39">
        <v>4</v>
      </c>
      <c r="G89" s="39">
        <v>5</v>
      </c>
      <c r="H89" s="39">
        <v>6</v>
      </c>
      <c r="I89" s="39">
        <v>14</v>
      </c>
      <c r="J89" s="39">
        <v>7</v>
      </c>
      <c r="K89" s="39">
        <v>8</v>
      </c>
      <c r="L89" s="39">
        <v>9</v>
      </c>
      <c r="M89" s="39">
        <v>10</v>
      </c>
      <c r="N89" s="39">
        <v>11</v>
      </c>
      <c r="O89" s="39">
        <v>13</v>
      </c>
      <c r="P89" s="40">
        <v>12</v>
      </c>
      <c r="Q89" s="37">
        <v>1</v>
      </c>
      <c r="R89" s="39">
        <v>2</v>
      </c>
      <c r="S89" s="39">
        <v>3</v>
      </c>
      <c r="T89" s="39">
        <v>4</v>
      </c>
      <c r="U89" s="39">
        <v>5</v>
      </c>
      <c r="V89" s="39">
        <v>6</v>
      </c>
      <c r="W89" s="39">
        <v>14</v>
      </c>
      <c r="X89" s="39">
        <v>7</v>
      </c>
      <c r="Y89" s="39">
        <v>8</v>
      </c>
      <c r="Z89" s="39">
        <v>9</v>
      </c>
      <c r="AA89" s="39">
        <v>10</v>
      </c>
      <c r="AB89" s="39">
        <v>11</v>
      </c>
      <c r="AC89" s="39">
        <v>13</v>
      </c>
      <c r="AD89" s="40">
        <v>12</v>
      </c>
    </row>
    <row r="90" spans="1:30" s="22" customFormat="1" ht="13.2" customHeight="1" x14ac:dyDescent="0.2">
      <c r="A90" s="42">
        <v>1</v>
      </c>
      <c r="B90" s="43" t="str">
        <f>'Mit-1'!B30</f>
        <v>AAAAA BBBBB</v>
      </c>
      <c r="C90" s="158">
        <v>14.43</v>
      </c>
      <c r="D90" s="244">
        <f>C90</f>
        <v>14.43</v>
      </c>
      <c r="E90" s="244">
        <f t="shared" ref="E90:M90" si="58">D90</f>
        <v>14.43</v>
      </c>
      <c r="F90" s="244">
        <f t="shared" si="58"/>
        <v>14.43</v>
      </c>
      <c r="G90" s="244">
        <f t="shared" si="58"/>
        <v>14.43</v>
      </c>
      <c r="H90" s="244">
        <f t="shared" si="58"/>
        <v>14.43</v>
      </c>
      <c r="I90" s="245"/>
      <c r="J90" s="244">
        <f>H90</f>
        <v>14.43</v>
      </c>
      <c r="K90" s="244">
        <f t="shared" si="58"/>
        <v>14.43</v>
      </c>
      <c r="L90" s="244">
        <f t="shared" si="58"/>
        <v>14.43</v>
      </c>
      <c r="M90" s="244">
        <f t="shared" si="58"/>
        <v>14.43</v>
      </c>
      <c r="N90" s="244">
        <f>14.43</f>
        <v>14.43</v>
      </c>
      <c r="O90" s="245"/>
      <c r="P90" s="244">
        <f>N90</f>
        <v>14.43</v>
      </c>
      <c r="Q90" s="423">
        <v>2.6667000000000001</v>
      </c>
      <c r="R90" s="422">
        <f>Q90</f>
        <v>2.6667000000000001</v>
      </c>
      <c r="S90" s="422">
        <f t="shared" ref="S90:AA90" si="59">R90</f>
        <v>2.6667000000000001</v>
      </c>
      <c r="T90" s="422">
        <f t="shared" si="59"/>
        <v>2.6667000000000001</v>
      </c>
      <c r="U90" s="422">
        <f t="shared" si="59"/>
        <v>2.6667000000000001</v>
      </c>
      <c r="V90" s="422">
        <f t="shared" si="59"/>
        <v>2.6667000000000001</v>
      </c>
      <c r="W90" s="424"/>
      <c r="X90" s="422">
        <f>V90</f>
        <v>2.6667000000000001</v>
      </c>
      <c r="Y90" s="422">
        <f t="shared" si="59"/>
        <v>2.6667000000000001</v>
      </c>
      <c r="Z90" s="422">
        <f t="shared" si="59"/>
        <v>2.6667000000000001</v>
      </c>
      <c r="AA90" s="422">
        <f t="shared" si="59"/>
        <v>2.6667000000000001</v>
      </c>
      <c r="AB90" s="422">
        <f>2.6667</f>
        <v>2.6667000000000001</v>
      </c>
      <c r="AC90" s="424"/>
      <c r="AD90" s="422">
        <f>AB90</f>
        <v>2.6667000000000001</v>
      </c>
    </row>
    <row r="91" spans="1:30" s="22" customFormat="1" ht="13.2" customHeight="1" x14ac:dyDescent="0.2">
      <c r="A91" s="47">
        <v>2</v>
      </c>
      <c r="B91" s="43">
        <f>'Mit-1'!B31</f>
        <v>0</v>
      </c>
      <c r="C91" s="241"/>
      <c r="D91" s="246">
        <f t="shared" ref="D91:D104" si="60">C91</f>
        <v>0</v>
      </c>
      <c r="E91" s="246">
        <f t="shared" ref="E91:E104" si="61">D91</f>
        <v>0</v>
      </c>
      <c r="F91" s="246">
        <f t="shared" ref="F91:F104" si="62">E91</f>
        <v>0</v>
      </c>
      <c r="G91" s="246">
        <f t="shared" ref="G91:G104" si="63">F91</f>
        <v>0</v>
      </c>
      <c r="H91" s="246">
        <f t="shared" ref="H91:H104" si="64">G91</f>
        <v>0</v>
      </c>
      <c r="I91" s="247"/>
      <c r="J91" s="248">
        <f t="shared" ref="J91:J104" si="65">H91</f>
        <v>0</v>
      </c>
      <c r="K91" s="248">
        <f t="shared" ref="K91:K104" si="66">J91</f>
        <v>0</v>
      </c>
      <c r="L91" s="248">
        <f t="shared" ref="L91:L104" si="67">K91</f>
        <v>0</v>
      </c>
      <c r="M91" s="248">
        <f t="shared" ref="M91:M104" si="68">L91</f>
        <v>0</v>
      </c>
      <c r="N91" s="248">
        <f t="shared" ref="N91:N104" si="69">M91</f>
        <v>0</v>
      </c>
      <c r="O91" s="249"/>
      <c r="P91" s="250">
        <f t="shared" ref="P91:P104" si="70">N91</f>
        <v>0</v>
      </c>
      <c r="Q91" s="425"/>
      <c r="R91" s="426">
        <f>Q91</f>
        <v>0</v>
      </c>
      <c r="S91" s="426">
        <f t="shared" ref="S91:S104" si="71">R91</f>
        <v>0</v>
      </c>
      <c r="T91" s="426">
        <f t="shared" ref="T91:T104" si="72">S91</f>
        <v>0</v>
      </c>
      <c r="U91" s="426">
        <f t="shared" ref="U91:U104" si="73">T91</f>
        <v>0</v>
      </c>
      <c r="V91" s="426">
        <f t="shared" ref="V91:V104" si="74">U91</f>
        <v>0</v>
      </c>
      <c r="W91" s="427"/>
      <c r="X91" s="426">
        <f t="shared" ref="X91:X104" si="75">V91</f>
        <v>0</v>
      </c>
      <c r="Y91" s="426">
        <f t="shared" ref="Y91:Y104" si="76">X91</f>
        <v>0</v>
      </c>
      <c r="Z91" s="426">
        <f t="shared" ref="Z91:Z104" si="77">Y91</f>
        <v>0</v>
      </c>
      <c r="AA91" s="426">
        <f t="shared" ref="AA91:AA104" si="78">Z91</f>
        <v>0</v>
      </c>
      <c r="AB91" s="426">
        <f t="shared" ref="AB91:AB104" si="79">AA91</f>
        <v>0</v>
      </c>
      <c r="AC91" s="427"/>
      <c r="AD91" s="428">
        <f t="shared" ref="AD91:AD104" si="80">AB91</f>
        <v>0</v>
      </c>
    </row>
    <row r="92" spans="1:30" s="22" customFormat="1" ht="13.2" customHeight="1" x14ac:dyDescent="0.2">
      <c r="A92" s="47">
        <v>3</v>
      </c>
      <c r="B92" s="50">
        <f>'Mit-1'!B32</f>
        <v>0</v>
      </c>
      <c r="C92" s="241"/>
      <c r="D92" s="246">
        <f t="shared" si="60"/>
        <v>0</v>
      </c>
      <c r="E92" s="246">
        <f t="shared" si="61"/>
        <v>0</v>
      </c>
      <c r="F92" s="246">
        <f t="shared" si="62"/>
        <v>0</v>
      </c>
      <c r="G92" s="246">
        <f t="shared" si="63"/>
        <v>0</v>
      </c>
      <c r="H92" s="246">
        <f t="shared" si="64"/>
        <v>0</v>
      </c>
      <c r="I92" s="247"/>
      <c r="J92" s="248">
        <f t="shared" si="65"/>
        <v>0</v>
      </c>
      <c r="K92" s="248">
        <f t="shared" si="66"/>
        <v>0</v>
      </c>
      <c r="L92" s="248">
        <f t="shared" si="67"/>
        <v>0</v>
      </c>
      <c r="M92" s="248">
        <f t="shared" si="68"/>
        <v>0</v>
      </c>
      <c r="N92" s="248">
        <f t="shared" si="69"/>
        <v>0</v>
      </c>
      <c r="O92" s="249"/>
      <c r="P92" s="250">
        <f t="shared" si="70"/>
        <v>0</v>
      </c>
      <c r="Q92" s="425"/>
      <c r="R92" s="429">
        <f t="shared" ref="R92:R104" si="81">Q92</f>
        <v>0</v>
      </c>
      <c r="S92" s="429">
        <f t="shared" si="71"/>
        <v>0</v>
      </c>
      <c r="T92" s="429">
        <f t="shared" si="72"/>
        <v>0</v>
      </c>
      <c r="U92" s="429">
        <f t="shared" si="73"/>
        <v>0</v>
      </c>
      <c r="V92" s="429">
        <f t="shared" si="74"/>
        <v>0</v>
      </c>
      <c r="W92" s="430"/>
      <c r="X92" s="429">
        <f t="shared" si="75"/>
        <v>0</v>
      </c>
      <c r="Y92" s="429">
        <f t="shared" si="76"/>
        <v>0</v>
      </c>
      <c r="Z92" s="429">
        <f t="shared" si="77"/>
        <v>0</v>
      </c>
      <c r="AA92" s="429">
        <f t="shared" si="78"/>
        <v>0</v>
      </c>
      <c r="AB92" s="429">
        <f t="shared" si="79"/>
        <v>0</v>
      </c>
      <c r="AC92" s="430"/>
      <c r="AD92" s="431">
        <f t="shared" si="80"/>
        <v>0</v>
      </c>
    </row>
    <row r="93" spans="1:30" s="22" customFormat="1" ht="13.2" customHeight="1" x14ac:dyDescent="0.2">
      <c r="A93" s="47">
        <v>4</v>
      </c>
      <c r="B93" s="50">
        <f>'Mit-1'!B33</f>
        <v>0</v>
      </c>
      <c r="C93" s="241"/>
      <c r="D93" s="246">
        <f t="shared" si="60"/>
        <v>0</v>
      </c>
      <c r="E93" s="246">
        <f t="shared" si="61"/>
        <v>0</v>
      </c>
      <c r="F93" s="246">
        <f t="shared" si="62"/>
        <v>0</v>
      </c>
      <c r="G93" s="246">
        <f t="shared" si="63"/>
        <v>0</v>
      </c>
      <c r="H93" s="246">
        <f t="shared" si="64"/>
        <v>0</v>
      </c>
      <c r="I93" s="247"/>
      <c r="J93" s="248">
        <f t="shared" si="65"/>
        <v>0</v>
      </c>
      <c r="K93" s="248">
        <f t="shared" si="66"/>
        <v>0</v>
      </c>
      <c r="L93" s="248">
        <f t="shared" si="67"/>
        <v>0</v>
      </c>
      <c r="M93" s="248">
        <f t="shared" si="68"/>
        <v>0</v>
      </c>
      <c r="N93" s="248">
        <f t="shared" si="69"/>
        <v>0</v>
      </c>
      <c r="O93" s="249"/>
      <c r="P93" s="250">
        <f t="shared" si="70"/>
        <v>0</v>
      </c>
      <c r="Q93" s="425"/>
      <c r="R93" s="429">
        <f t="shared" si="81"/>
        <v>0</v>
      </c>
      <c r="S93" s="429">
        <f t="shared" si="71"/>
        <v>0</v>
      </c>
      <c r="T93" s="429">
        <f t="shared" si="72"/>
        <v>0</v>
      </c>
      <c r="U93" s="429">
        <f t="shared" si="73"/>
        <v>0</v>
      </c>
      <c r="V93" s="429">
        <f t="shared" si="74"/>
        <v>0</v>
      </c>
      <c r="W93" s="430"/>
      <c r="X93" s="429">
        <f t="shared" si="75"/>
        <v>0</v>
      </c>
      <c r="Y93" s="429">
        <f t="shared" si="76"/>
        <v>0</v>
      </c>
      <c r="Z93" s="429">
        <f t="shared" si="77"/>
        <v>0</v>
      </c>
      <c r="AA93" s="429">
        <f t="shared" si="78"/>
        <v>0</v>
      </c>
      <c r="AB93" s="429">
        <f t="shared" si="79"/>
        <v>0</v>
      </c>
      <c r="AC93" s="430"/>
      <c r="AD93" s="431">
        <f t="shared" si="80"/>
        <v>0</v>
      </c>
    </row>
    <row r="94" spans="1:30" s="22" customFormat="1" ht="13.2" customHeight="1" x14ac:dyDescent="0.2">
      <c r="A94" s="47">
        <v>5</v>
      </c>
      <c r="B94" s="50">
        <f>'Mit-1'!B34</f>
        <v>0</v>
      </c>
      <c r="C94" s="241"/>
      <c r="D94" s="246">
        <f t="shared" si="60"/>
        <v>0</v>
      </c>
      <c r="E94" s="246">
        <f t="shared" si="61"/>
        <v>0</v>
      </c>
      <c r="F94" s="246">
        <f t="shared" si="62"/>
        <v>0</v>
      </c>
      <c r="G94" s="246">
        <f t="shared" si="63"/>
        <v>0</v>
      </c>
      <c r="H94" s="246">
        <f t="shared" si="64"/>
        <v>0</v>
      </c>
      <c r="I94" s="247"/>
      <c r="J94" s="248">
        <f t="shared" si="65"/>
        <v>0</v>
      </c>
      <c r="K94" s="248">
        <f t="shared" si="66"/>
        <v>0</v>
      </c>
      <c r="L94" s="248">
        <f t="shared" si="67"/>
        <v>0</v>
      </c>
      <c r="M94" s="248">
        <f t="shared" si="68"/>
        <v>0</v>
      </c>
      <c r="N94" s="248">
        <f t="shared" si="69"/>
        <v>0</v>
      </c>
      <c r="O94" s="249"/>
      <c r="P94" s="250">
        <f t="shared" si="70"/>
        <v>0</v>
      </c>
      <c r="Q94" s="425"/>
      <c r="R94" s="429">
        <f t="shared" si="81"/>
        <v>0</v>
      </c>
      <c r="S94" s="429">
        <f t="shared" si="71"/>
        <v>0</v>
      </c>
      <c r="T94" s="429">
        <f t="shared" si="72"/>
        <v>0</v>
      </c>
      <c r="U94" s="429">
        <f t="shared" si="73"/>
        <v>0</v>
      </c>
      <c r="V94" s="429">
        <f t="shared" si="74"/>
        <v>0</v>
      </c>
      <c r="W94" s="430"/>
      <c r="X94" s="429">
        <f t="shared" si="75"/>
        <v>0</v>
      </c>
      <c r="Y94" s="429">
        <f t="shared" si="76"/>
        <v>0</v>
      </c>
      <c r="Z94" s="429">
        <f t="shared" si="77"/>
        <v>0</v>
      </c>
      <c r="AA94" s="429">
        <f t="shared" si="78"/>
        <v>0</v>
      </c>
      <c r="AB94" s="429">
        <f t="shared" si="79"/>
        <v>0</v>
      </c>
      <c r="AC94" s="430"/>
      <c r="AD94" s="431">
        <f t="shared" si="80"/>
        <v>0</v>
      </c>
    </row>
    <row r="95" spans="1:30" s="22" customFormat="1" ht="13.2" customHeight="1" x14ac:dyDescent="0.2">
      <c r="A95" s="47">
        <v>6</v>
      </c>
      <c r="B95" s="50">
        <f>'Mit-1'!B35</f>
        <v>0</v>
      </c>
      <c r="C95" s="241"/>
      <c r="D95" s="246">
        <f t="shared" si="60"/>
        <v>0</v>
      </c>
      <c r="E95" s="246">
        <f t="shared" si="61"/>
        <v>0</v>
      </c>
      <c r="F95" s="246">
        <f t="shared" si="62"/>
        <v>0</v>
      </c>
      <c r="G95" s="246">
        <f t="shared" si="63"/>
        <v>0</v>
      </c>
      <c r="H95" s="246">
        <f t="shared" si="64"/>
        <v>0</v>
      </c>
      <c r="I95" s="247"/>
      <c r="J95" s="248">
        <f t="shared" si="65"/>
        <v>0</v>
      </c>
      <c r="K95" s="248">
        <f t="shared" si="66"/>
        <v>0</v>
      </c>
      <c r="L95" s="248">
        <f t="shared" si="67"/>
        <v>0</v>
      </c>
      <c r="M95" s="248">
        <f t="shared" si="68"/>
        <v>0</v>
      </c>
      <c r="N95" s="248">
        <f t="shared" si="69"/>
        <v>0</v>
      </c>
      <c r="O95" s="249"/>
      <c r="P95" s="250">
        <f t="shared" si="70"/>
        <v>0</v>
      </c>
      <c r="Q95" s="425"/>
      <c r="R95" s="429">
        <f t="shared" si="81"/>
        <v>0</v>
      </c>
      <c r="S95" s="429">
        <f t="shared" si="71"/>
        <v>0</v>
      </c>
      <c r="T95" s="429">
        <f t="shared" si="72"/>
        <v>0</v>
      </c>
      <c r="U95" s="429">
        <f t="shared" si="73"/>
        <v>0</v>
      </c>
      <c r="V95" s="429">
        <f t="shared" si="74"/>
        <v>0</v>
      </c>
      <c r="W95" s="430"/>
      <c r="X95" s="429">
        <f t="shared" si="75"/>
        <v>0</v>
      </c>
      <c r="Y95" s="429">
        <f t="shared" si="76"/>
        <v>0</v>
      </c>
      <c r="Z95" s="429">
        <f t="shared" si="77"/>
        <v>0</v>
      </c>
      <c r="AA95" s="429">
        <f t="shared" si="78"/>
        <v>0</v>
      </c>
      <c r="AB95" s="429">
        <f t="shared" si="79"/>
        <v>0</v>
      </c>
      <c r="AC95" s="430"/>
      <c r="AD95" s="431">
        <f t="shared" si="80"/>
        <v>0</v>
      </c>
    </row>
    <row r="96" spans="1:30" s="22" customFormat="1" ht="13.2" customHeight="1" x14ac:dyDescent="0.2">
      <c r="A96" s="47">
        <v>7</v>
      </c>
      <c r="B96" s="50">
        <f>'Mit-1'!B36</f>
        <v>0</v>
      </c>
      <c r="C96" s="241"/>
      <c r="D96" s="246">
        <f t="shared" si="60"/>
        <v>0</v>
      </c>
      <c r="E96" s="246">
        <f t="shared" si="61"/>
        <v>0</v>
      </c>
      <c r="F96" s="246">
        <f t="shared" si="62"/>
        <v>0</v>
      </c>
      <c r="G96" s="246">
        <f t="shared" si="63"/>
        <v>0</v>
      </c>
      <c r="H96" s="246">
        <f t="shared" si="64"/>
        <v>0</v>
      </c>
      <c r="I96" s="247"/>
      <c r="J96" s="248">
        <f t="shared" si="65"/>
        <v>0</v>
      </c>
      <c r="K96" s="248">
        <f t="shared" si="66"/>
        <v>0</v>
      </c>
      <c r="L96" s="248">
        <f t="shared" si="67"/>
        <v>0</v>
      </c>
      <c r="M96" s="248">
        <f t="shared" si="68"/>
        <v>0</v>
      </c>
      <c r="N96" s="248">
        <f t="shared" si="69"/>
        <v>0</v>
      </c>
      <c r="O96" s="249"/>
      <c r="P96" s="250">
        <f t="shared" si="70"/>
        <v>0</v>
      </c>
      <c r="Q96" s="425"/>
      <c r="R96" s="429">
        <f t="shared" si="81"/>
        <v>0</v>
      </c>
      <c r="S96" s="429">
        <f t="shared" si="71"/>
        <v>0</v>
      </c>
      <c r="T96" s="429">
        <f t="shared" si="72"/>
        <v>0</v>
      </c>
      <c r="U96" s="429">
        <f t="shared" si="73"/>
        <v>0</v>
      </c>
      <c r="V96" s="429">
        <f t="shared" si="74"/>
        <v>0</v>
      </c>
      <c r="W96" s="430"/>
      <c r="X96" s="429">
        <f t="shared" si="75"/>
        <v>0</v>
      </c>
      <c r="Y96" s="429">
        <f t="shared" si="76"/>
        <v>0</v>
      </c>
      <c r="Z96" s="429">
        <f t="shared" si="77"/>
        <v>0</v>
      </c>
      <c r="AA96" s="429">
        <f t="shared" si="78"/>
        <v>0</v>
      </c>
      <c r="AB96" s="429">
        <f t="shared" si="79"/>
        <v>0</v>
      </c>
      <c r="AC96" s="430"/>
      <c r="AD96" s="431">
        <f t="shared" si="80"/>
        <v>0</v>
      </c>
    </row>
    <row r="97" spans="1:30" s="22" customFormat="1" ht="13.2" customHeight="1" x14ac:dyDescent="0.2">
      <c r="A97" s="47">
        <v>8</v>
      </c>
      <c r="B97" s="50">
        <f>'Mit-1'!B37</f>
        <v>0</v>
      </c>
      <c r="C97" s="241"/>
      <c r="D97" s="246">
        <f t="shared" si="60"/>
        <v>0</v>
      </c>
      <c r="E97" s="246">
        <f t="shared" si="61"/>
        <v>0</v>
      </c>
      <c r="F97" s="246">
        <f t="shared" si="62"/>
        <v>0</v>
      </c>
      <c r="G97" s="246">
        <f t="shared" si="63"/>
        <v>0</v>
      </c>
      <c r="H97" s="246">
        <f t="shared" si="64"/>
        <v>0</v>
      </c>
      <c r="I97" s="247"/>
      <c r="J97" s="248">
        <f t="shared" si="65"/>
        <v>0</v>
      </c>
      <c r="K97" s="248">
        <f t="shared" si="66"/>
        <v>0</v>
      </c>
      <c r="L97" s="248">
        <f t="shared" si="67"/>
        <v>0</v>
      </c>
      <c r="M97" s="248">
        <f t="shared" si="68"/>
        <v>0</v>
      </c>
      <c r="N97" s="248">
        <f t="shared" si="69"/>
        <v>0</v>
      </c>
      <c r="O97" s="249"/>
      <c r="P97" s="250">
        <f t="shared" si="70"/>
        <v>0</v>
      </c>
      <c r="Q97" s="425"/>
      <c r="R97" s="429">
        <f t="shared" si="81"/>
        <v>0</v>
      </c>
      <c r="S97" s="429">
        <f t="shared" si="71"/>
        <v>0</v>
      </c>
      <c r="T97" s="429">
        <f t="shared" si="72"/>
        <v>0</v>
      </c>
      <c r="U97" s="429">
        <f t="shared" si="73"/>
        <v>0</v>
      </c>
      <c r="V97" s="429">
        <f t="shared" si="74"/>
        <v>0</v>
      </c>
      <c r="W97" s="430"/>
      <c r="X97" s="429">
        <f t="shared" si="75"/>
        <v>0</v>
      </c>
      <c r="Y97" s="429">
        <f t="shared" si="76"/>
        <v>0</v>
      </c>
      <c r="Z97" s="429">
        <f t="shared" si="77"/>
        <v>0</v>
      </c>
      <c r="AA97" s="429">
        <f t="shared" si="78"/>
        <v>0</v>
      </c>
      <c r="AB97" s="429">
        <f t="shared" si="79"/>
        <v>0</v>
      </c>
      <c r="AC97" s="430"/>
      <c r="AD97" s="431">
        <f t="shared" si="80"/>
        <v>0</v>
      </c>
    </row>
    <row r="98" spans="1:30" s="22" customFormat="1" ht="13.2" customHeight="1" x14ac:dyDescent="0.2">
      <c r="A98" s="47">
        <v>9</v>
      </c>
      <c r="B98" s="50">
        <f>'Mit-1'!B38</f>
        <v>0</v>
      </c>
      <c r="C98" s="241"/>
      <c r="D98" s="246">
        <f t="shared" si="60"/>
        <v>0</v>
      </c>
      <c r="E98" s="246">
        <f t="shared" si="61"/>
        <v>0</v>
      </c>
      <c r="F98" s="246">
        <f t="shared" si="62"/>
        <v>0</v>
      </c>
      <c r="G98" s="246">
        <f t="shared" si="63"/>
        <v>0</v>
      </c>
      <c r="H98" s="246">
        <f t="shared" si="64"/>
        <v>0</v>
      </c>
      <c r="I98" s="247"/>
      <c r="J98" s="248">
        <f t="shared" si="65"/>
        <v>0</v>
      </c>
      <c r="K98" s="248">
        <f t="shared" si="66"/>
        <v>0</v>
      </c>
      <c r="L98" s="248">
        <f t="shared" si="67"/>
        <v>0</v>
      </c>
      <c r="M98" s="248">
        <f t="shared" si="68"/>
        <v>0</v>
      </c>
      <c r="N98" s="248">
        <f t="shared" si="69"/>
        <v>0</v>
      </c>
      <c r="O98" s="249"/>
      <c r="P98" s="250">
        <f t="shared" si="70"/>
        <v>0</v>
      </c>
      <c r="Q98" s="425"/>
      <c r="R98" s="429">
        <f t="shared" si="81"/>
        <v>0</v>
      </c>
      <c r="S98" s="429">
        <f t="shared" si="71"/>
        <v>0</v>
      </c>
      <c r="T98" s="429">
        <f t="shared" si="72"/>
        <v>0</v>
      </c>
      <c r="U98" s="429">
        <f t="shared" si="73"/>
        <v>0</v>
      </c>
      <c r="V98" s="429">
        <f t="shared" si="74"/>
        <v>0</v>
      </c>
      <c r="W98" s="430"/>
      <c r="X98" s="429">
        <f t="shared" si="75"/>
        <v>0</v>
      </c>
      <c r="Y98" s="429">
        <f t="shared" si="76"/>
        <v>0</v>
      </c>
      <c r="Z98" s="429">
        <f t="shared" si="77"/>
        <v>0</v>
      </c>
      <c r="AA98" s="429">
        <f t="shared" si="78"/>
        <v>0</v>
      </c>
      <c r="AB98" s="429">
        <f t="shared" si="79"/>
        <v>0</v>
      </c>
      <c r="AC98" s="430"/>
      <c r="AD98" s="431">
        <f t="shared" si="80"/>
        <v>0</v>
      </c>
    </row>
    <row r="99" spans="1:30" s="22" customFormat="1" ht="13.2" customHeight="1" x14ac:dyDescent="0.2">
      <c r="A99" s="47">
        <v>10</v>
      </c>
      <c r="B99" s="50">
        <f>'Mit-1'!B39</f>
        <v>0</v>
      </c>
      <c r="C99" s="242"/>
      <c r="D99" s="246">
        <f t="shared" si="60"/>
        <v>0</v>
      </c>
      <c r="E99" s="246">
        <f t="shared" si="61"/>
        <v>0</v>
      </c>
      <c r="F99" s="246">
        <f t="shared" si="62"/>
        <v>0</v>
      </c>
      <c r="G99" s="246">
        <f t="shared" si="63"/>
        <v>0</v>
      </c>
      <c r="H99" s="246">
        <f t="shared" si="64"/>
        <v>0</v>
      </c>
      <c r="I99" s="247"/>
      <c r="J99" s="248">
        <f t="shared" si="65"/>
        <v>0</v>
      </c>
      <c r="K99" s="248">
        <f t="shared" si="66"/>
        <v>0</v>
      </c>
      <c r="L99" s="248">
        <f t="shared" si="67"/>
        <v>0</v>
      </c>
      <c r="M99" s="248">
        <f t="shared" si="68"/>
        <v>0</v>
      </c>
      <c r="N99" s="248">
        <f t="shared" si="69"/>
        <v>0</v>
      </c>
      <c r="O99" s="249"/>
      <c r="P99" s="250">
        <f t="shared" si="70"/>
        <v>0</v>
      </c>
      <c r="Q99" s="425"/>
      <c r="R99" s="429">
        <f t="shared" si="81"/>
        <v>0</v>
      </c>
      <c r="S99" s="429">
        <f t="shared" si="71"/>
        <v>0</v>
      </c>
      <c r="T99" s="429">
        <f t="shared" si="72"/>
        <v>0</v>
      </c>
      <c r="U99" s="429">
        <f t="shared" si="73"/>
        <v>0</v>
      </c>
      <c r="V99" s="429">
        <f t="shared" si="74"/>
        <v>0</v>
      </c>
      <c r="W99" s="430"/>
      <c r="X99" s="429">
        <f t="shared" si="75"/>
        <v>0</v>
      </c>
      <c r="Y99" s="429">
        <f t="shared" si="76"/>
        <v>0</v>
      </c>
      <c r="Z99" s="429">
        <f t="shared" si="77"/>
        <v>0</v>
      </c>
      <c r="AA99" s="429">
        <f t="shared" si="78"/>
        <v>0</v>
      </c>
      <c r="AB99" s="429">
        <f t="shared" si="79"/>
        <v>0</v>
      </c>
      <c r="AC99" s="430"/>
      <c r="AD99" s="431">
        <f t="shared" si="80"/>
        <v>0</v>
      </c>
    </row>
    <row r="100" spans="1:30" s="22" customFormat="1" ht="13.2" customHeight="1" x14ac:dyDescent="0.2">
      <c r="A100" s="47">
        <v>11</v>
      </c>
      <c r="B100" s="50">
        <f>'Mit-1'!B40</f>
        <v>0</v>
      </c>
      <c r="C100" s="242"/>
      <c r="D100" s="246">
        <f t="shared" si="60"/>
        <v>0</v>
      </c>
      <c r="E100" s="246">
        <f t="shared" si="61"/>
        <v>0</v>
      </c>
      <c r="F100" s="246">
        <f t="shared" si="62"/>
        <v>0</v>
      </c>
      <c r="G100" s="246">
        <f t="shared" si="63"/>
        <v>0</v>
      </c>
      <c r="H100" s="246">
        <f t="shared" si="64"/>
        <v>0</v>
      </c>
      <c r="I100" s="247"/>
      <c r="J100" s="248">
        <f t="shared" si="65"/>
        <v>0</v>
      </c>
      <c r="K100" s="248">
        <f t="shared" si="66"/>
        <v>0</v>
      </c>
      <c r="L100" s="248">
        <f t="shared" si="67"/>
        <v>0</v>
      </c>
      <c r="M100" s="248">
        <f t="shared" si="68"/>
        <v>0</v>
      </c>
      <c r="N100" s="248">
        <f t="shared" si="69"/>
        <v>0</v>
      </c>
      <c r="O100" s="249"/>
      <c r="P100" s="250">
        <f t="shared" si="70"/>
        <v>0</v>
      </c>
      <c r="Q100" s="425"/>
      <c r="R100" s="429">
        <f t="shared" si="81"/>
        <v>0</v>
      </c>
      <c r="S100" s="429">
        <f t="shared" si="71"/>
        <v>0</v>
      </c>
      <c r="T100" s="429">
        <f t="shared" si="72"/>
        <v>0</v>
      </c>
      <c r="U100" s="429">
        <f t="shared" si="73"/>
        <v>0</v>
      </c>
      <c r="V100" s="429">
        <f t="shared" si="74"/>
        <v>0</v>
      </c>
      <c r="W100" s="430"/>
      <c r="X100" s="429">
        <f t="shared" si="75"/>
        <v>0</v>
      </c>
      <c r="Y100" s="429">
        <f t="shared" si="76"/>
        <v>0</v>
      </c>
      <c r="Z100" s="429">
        <f t="shared" si="77"/>
        <v>0</v>
      </c>
      <c r="AA100" s="429">
        <f t="shared" si="78"/>
        <v>0</v>
      </c>
      <c r="AB100" s="429">
        <f t="shared" si="79"/>
        <v>0</v>
      </c>
      <c r="AC100" s="430"/>
      <c r="AD100" s="431">
        <f t="shared" si="80"/>
        <v>0</v>
      </c>
    </row>
    <row r="101" spans="1:30" s="22" customFormat="1" ht="13.2" customHeight="1" x14ac:dyDescent="0.2">
      <c r="A101" s="47">
        <v>12</v>
      </c>
      <c r="B101" s="50">
        <f>'Mit-1'!B41</f>
        <v>0</v>
      </c>
      <c r="C101" s="242"/>
      <c r="D101" s="246">
        <f t="shared" si="60"/>
        <v>0</v>
      </c>
      <c r="E101" s="246">
        <f t="shared" si="61"/>
        <v>0</v>
      </c>
      <c r="F101" s="246">
        <f t="shared" si="62"/>
        <v>0</v>
      </c>
      <c r="G101" s="246">
        <f t="shared" si="63"/>
        <v>0</v>
      </c>
      <c r="H101" s="246">
        <f t="shared" si="64"/>
        <v>0</v>
      </c>
      <c r="I101" s="247"/>
      <c r="J101" s="248">
        <f t="shared" si="65"/>
        <v>0</v>
      </c>
      <c r="K101" s="248">
        <f t="shared" si="66"/>
        <v>0</v>
      </c>
      <c r="L101" s="248">
        <f t="shared" si="67"/>
        <v>0</v>
      </c>
      <c r="M101" s="248">
        <f t="shared" si="68"/>
        <v>0</v>
      </c>
      <c r="N101" s="248">
        <f t="shared" si="69"/>
        <v>0</v>
      </c>
      <c r="O101" s="249"/>
      <c r="P101" s="250">
        <f t="shared" si="70"/>
        <v>0</v>
      </c>
      <c r="Q101" s="425"/>
      <c r="R101" s="429">
        <f t="shared" si="81"/>
        <v>0</v>
      </c>
      <c r="S101" s="429">
        <f t="shared" si="71"/>
        <v>0</v>
      </c>
      <c r="T101" s="429">
        <f t="shared" si="72"/>
        <v>0</v>
      </c>
      <c r="U101" s="429">
        <f t="shared" si="73"/>
        <v>0</v>
      </c>
      <c r="V101" s="429">
        <f t="shared" si="74"/>
        <v>0</v>
      </c>
      <c r="W101" s="430"/>
      <c r="X101" s="429">
        <f t="shared" si="75"/>
        <v>0</v>
      </c>
      <c r="Y101" s="429">
        <f t="shared" si="76"/>
        <v>0</v>
      </c>
      <c r="Z101" s="429">
        <f t="shared" si="77"/>
        <v>0</v>
      </c>
      <c r="AA101" s="429">
        <f t="shared" si="78"/>
        <v>0</v>
      </c>
      <c r="AB101" s="429">
        <f t="shared" si="79"/>
        <v>0</v>
      </c>
      <c r="AC101" s="430"/>
      <c r="AD101" s="431">
        <f t="shared" si="80"/>
        <v>0</v>
      </c>
    </row>
    <row r="102" spans="1:30" s="22" customFormat="1" ht="13.2" customHeight="1" x14ac:dyDescent="0.2">
      <c r="A102" s="47">
        <v>13</v>
      </c>
      <c r="B102" s="50">
        <f>'Mit-1'!B42</f>
        <v>0</v>
      </c>
      <c r="C102" s="242"/>
      <c r="D102" s="246">
        <f t="shared" si="60"/>
        <v>0</v>
      </c>
      <c r="E102" s="246">
        <f t="shared" si="61"/>
        <v>0</v>
      </c>
      <c r="F102" s="246">
        <f t="shared" si="62"/>
        <v>0</v>
      </c>
      <c r="G102" s="246">
        <f t="shared" si="63"/>
        <v>0</v>
      </c>
      <c r="H102" s="246">
        <f t="shared" si="64"/>
        <v>0</v>
      </c>
      <c r="I102" s="247"/>
      <c r="J102" s="248">
        <f t="shared" si="65"/>
        <v>0</v>
      </c>
      <c r="K102" s="248">
        <f t="shared" si="66"/>
        <v>0</v>
      </c>
      <c r="L102" s="248">
        <f t="shared" si="67"/>
        <v>0</v>
      </c>
      <c r="M102" s="248">
        <f t="shared" si="68"/>
        <v>0</v>
      </c>
      <c r="N102" s="248">
        <f t="shared" si="69"/>
        <v>0</v>
      </c>
      <c r="O102" s="249"/>
      <c r="P102" s="250">
        <f t="shared" si="70"/>
        <v>0</v>
      </c>
      <c r="Q102" s="425"/>
      <c r="R102" s="429">
        <f t="shared" si="81"/>
        <v>0</v>
      </c>
      <c r="S102" s="429">
        <f t="shared" si="71"/>
        <v>0</v>
      </c>
      <c r="T102" s="429">
        <f t="shared" si="72"/>
        <v>0</v>
      </c>
      <c r="U102" s="429">
        <f t="shared" si="73"/>
        <v>0</v>
      </c>
      <c r="V102" s="429">
        <f t="shared" si="74"/>
        <v>0</v>
      </c>
      <c r="W102" s="430"/>
      <c r="X102" s="429">
        <f t="shared" si="75"/>
        <v>0</v>
      </c>
      <c r="Y102" s="429">
        <f t="shared" si="76"/>
        <v>0</v>
      </c>
      <c r="Z102" s="429">
        <f t="shared" si="77"/>
        <v>0</v>
      </c>
      <c r="AA102" s="429">
        <f t="shared" si="78"/>
        <v>0</v>
      </c>
      <c r="AB102" s="429">
        <f t="shared" si="79"/>
        <v>0</v>
      </c>
      <c r="AC102" s="430"/>
      <c r="AD102" s="431">
        <f t="shared" si="80"/>
        <v>0</v>
      </c>
    </row>
    <row r="103" spans="1:30" s="22" customFormat="1" ht="13.2" customHeight="1" x14ac:dyDescent="0.2">
      <c r="A103" s="47">
        <v>14</v>
      </c>
      <c r="B103" s="50">
        <f>'Mit-1'!B43</f>
        <v>0</v>
      </c>
      <c r="C103" s="242"/>
      <c r="D103" s="246">
        <f t="shared" si="60"/>
        <v>0</v>
      </c>
      <c r="E103" s="246">
        <f t="shared" si="61"/>
        <v>0</v>
      </c>
      <c r="F103" s="246">
        <f t="shared" si="62"/>
        <v>0</v>
      </c>
      <c r="G103" s="246">
        <f t="shared" si="63"/>
        <v>0</v>
      </c>
      <c r="H103" s="246">
        <f t="shared" si="64"/>
        <v>0</v>
      </c>
      <c r="I103" s="247"/>
      <c r="J103" s="248">
        <f t="shared" si="65"/>
        <v>0</v>
      </c>
      <c r="K103" s="248">
        <f t="shared" si="66"/>
        <v>0</v>
      </c>
      <c r="L103" s="248">
        <f t="shared" si="67"/>
        <v>0</v>
      </c>
      <c r="M103" s="248">
        <f t="shared" si="68"/>
        <v>0</v>
      </c>
      <c r="N103" s="248">
        <f t="shared" si="69"/>
        <v>0</v>
      </c>
      <c r="O103" s="249"/>
      <c r="P103" s="250">
        <f t="shared" si="70"/>
        <v>0</v>
      </c>
      <c r="Q103" s="425"/>
      <c r="R103" s="429">
        <f t="shared" si="81"/>
        <v>0</v>
      </c>
      <c r="S103" s="429">
        <f t="shared" si="71"/>
        <v>0</v>
      </c>
      <c r="T103" s="429">
        <f t="shared" si="72"/>
        <v>0</v>
      </c>
      <c r="U103" s="429">
        <f t="shared" si="73"/>
        <v>0</v>
      </c>
      <c r="V103" s="429">
        <f t="shared" si="74"/>
        <v>0</v>
      </c>
      <c r="W103" s="430"/>
      <c r="X103" s="429">
        <f t="shared" si="75"/>
        <v>0</v>
      </c>
      <c r="Y103" s="429">
        <f t="shared" si="76"/>
        <v>0</v>
      </c>
      <c r="Z103" s="429">
        <f t="shared" si="77"/>
        <v>0</v>
      </c>
      <c r="AA103" s="429">
        <f t="shared" si="78"/>
        <v>0</v>
      </c>
      <c r="AB103" s="429">
        <f t="shared" si="79"/>
        <v>0</v>
      </c>
      <c r="AC103" s="430"/>
      <c r="AD103" s="431">
        <f t="shared" si="80"/>
        <v>0</v>
      </c>
    </row>
    <row r="104" spans="1:30" s="22" customFormat="1" ht="13.2" customHeight="1" x14ac:dyDescent="0.2">
      <c r="A104" s="53">
        <v>15</v>
      </c>
      <c r="B104" s="38">
        <f>'Mit-1'!B44</f>
        <v>0</v>
      </c>
      <c r="C104" s="243"/>
      <c r="D104" s="251">
        <f t="shared" si="60"/>
        <v>0</v>
      </c>
      <c r="E104" s="251">
        <f t="shared" si="61"/>
        <v>0</v>
      </c>
      <c r="F104" s="251">
        <f t="shared" si="62"/>
        <v>0</v>
      </c>
      <c r="G104" s="251">
        <f t="shared" si="63"/>
        <v>0</v>
      </c>
      <c r="H104" s="251">
        <f t="shared" si="64"/>
        <v>0</v>
      </c>
      <c r="I104" s="252"/>
      <c r="J104" s="253">
        <f t="shared" si="65"/>
        <v>0</v>
      </c>
      <c r="K104" s="253">
        <f t="shared" si="66"/>
        <v>0</v>
      </c>
      <c r="L104" s="253">
        <f t="shared" si="67"/>
        <v>0</v>
      </c>
      <c r="M104" s="253">
        <f t="shared" si="68"/>
        <v>0</v>
      </c>
      <c r="N104" s="253">
        <f t="shared" si="69"/>
        <v>0</v>
      </c>
      <c r="O104" s="254"/>
      <c r="P104" s="255">
        <f t="shared" si="70"/>
        <v>0</v>
      </c>
      <c r="Q104" s="432"/>
      <c r="R104" s="433">
        <f t="shared" si="81"/>
        <v>0</v>
      </c>
      <c r="S104" s="433">
        <f t="shared" si="71"/>
        <v>0</v>
      </c>
      <c r="T104" s="433">
        <f t="shared" si="72"/>
        <v>0</v>
      </c>
      <c r="U104" s="433">
        <f t="shared" si="73"/>
        <v>0</v>
      </c>
      <c r="V104" s="433">
        <f t="shared" si="74"/>
        <v>0</v>
      </c>
      <c r="W104" s="434"/>
      <c r="X104" s="433">
        <f t="shared" si="75"/>
        <v>0</v>
      </c>
      <c r="Y104" s="433">
        <f t="shared" si="76"/>
        <v>0</v>
      </c>
      <c r="Z104" s="433">
        <f t="shared" si="77"/>
        <v>0</v>
      </c>
      <c r="AA104" s="433">
        <f t="shared" si="78"/>
        <v>0</v>
      </c>
      <c r="AB104" s="433">
        <f t="shared" si="79"/>
        <v>0</v>
      </c>
      <c r="AC104" s="434"/>
      <c r="AD104" s="435">
        <f t="shared" si="80"/>
        <v>0</v>
      </c>
    </row>
  </sheetData>
  <mergeCells count="26">
    <mergeCell ref="C82:P82"/>
    <mergeCell ref="A82:A83"/>
    <mergeCell ref="B82:B83"/>
    <mergeCell ref="Q62:AD62"/>
    <mergeCell ref="A63:A64"/>
    <mergeCell ref="B63:B64"/>
    <mergeCell ref="Q63:AD63"/>
    <mergeCell ref="C63:P63"/>
    <mergeCell ref="C62:P62"/>
    <mergeCell ref="C3:P3"/>
    <mergeCell ref="Q3:AD3"/>
    <mergeCell ref="A3:A4"/>
    <mergeCell ref="B3:B4"/>
    <mergeCell ref="A44:A45"/>
    <mergeCell ref="B44:B45"/>
    <mergeCell ref="C44:P44"/>
    <mergeCell ref="Q44:AD44"/>
    <mergeCell ref="A22:A23"/>
    <mergeCell ref="B22:B23"/>
    <mergeCell ref="C22:P22"/>
    <mergeCell ref="C87:P87"/>
    <mergeCell ref="Q87:AD87"/>
    <mergeCell ref="A88:A89"/>
    <mergeCell ref="B88:B89"/>
    <mergeCell ref="C88:P88"/>
    <mergeCell ref="Q88:AD88"/>
  </mergeCells>
  <phoneticPr fontId="2" type="noConversion"/>
  <printOptions horizontalCentered="1"/>
  <pageMargins left="0" right="0" top="0.59055118110236227" bottom="0.59055118110236227" header="0" footer="0"/>
  <pageSetup paperSize="9"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7"/>
  <dimension ref="A1:AE55"/>
  <sheetViews>
    <sheetView showGridLines="0" zoomScaleNormal="100" workbookViewId="0">
      <selection activeCell="A28" sqref="A28"/>
    </sheetView>
  </sheetViews>
  <sheetFormatPr baseColWidth="10" defaultColWidth="11.44140625" defaultRowHeight="13.2" x14ac:dyDescent="0.25"/>
  <cols>
    <col min="1" max="2" width="9.33203125" customWidth="1"/>
    <col min="19" max="19" width="3.109375" customWidth="1"/>
    <col min="23" max="23" width="3.5546875" customWidth="1"/>
    <col min="24" max="24" width="7.44140625" customWidth="1"/>
    <col min="25" max="25" width="7.88671875" style="256" customWidth="1"/>
    <col min="26" max="27" width="7.88671875" customWidth="1"/>
  </cols>
  <sheetData>
    <row r="1" spans="1:31" x14ac:dyDescent="0.25">
      <c r="A1" s="3" t="s">
        <v>139</v>
      </c>
    </row>
    <row r="3" spans="1:31" ht="22.5" customHeight="1" x14ac:dyDescent="0.25">
      <c r="A3" s="465" t="s">
        <v>168</v>
      </c>
      <c r="B3" s="465"/>
      <c r="C3" s="257" t="str">
        <f>'Mit-1'!$B5</f>
        <v>AAAAA BBBBB</v>
      </c>
      <c r="D3" s="257">
        <f>'Mit-1'!$B6</f>
        <v>0</v>
      </c>
      <c r="E3" s="257">
        <f>'Mit-1'!$B7</f>
        <v>0</v>
      </c>
      <c r="F3" s="257">
        <f>'Mit-1'!$B8</f>
        <v>0</v>
      </c>
      <c r="G3" s="257">
        <f>'Mit-1'!$B9</f>
        <v>0</v>
      </c>
      <c r="H3" s="257">
        <f>'Mit-1'!$B10</f>
        <v>0</v>
      </c>
      <c r="I3" s="257">
        <f>'Mit-1'!$B11</f>
        <v>0</v>
      </c>
      <c r="J3" s="257">
        <f>'Mit-1'!$B12</f>
        <v>0</v>
      </c>
      <c r="K3" s="257">
        <f>'Mit-1'!$B13</f>
        <v>0</v>
      </c>
      <c r="L3" s="257">
        <f>'Mit-1'!$B14</f>
        <v>0</v>
      </c>
      <c r="M3" s="257">
        <f>'Mit-1'!$B15</f>
        <v>0</v>
      </c>
      <c r="N3" s="257">
        <f>'Mit-1'!$B16</f>
        <v>0</v>
      </c>
      <c r="O3" s="257">
        <f>'Mit-1'!$B17</f>
        <v>0</v>
      </c>
      <c r="P3" s="257">
        <f>'Mit-1'!$B18</f>
        <v>0</v>
      </c>
      <c r="Q3" s="257">
        <f>'Mit-1'!$B19</f>
        <v>0</v>
      </c>
    </row>
    <row r="4" spans="1:31" s="259" customFormat="1" ht="24" customHeight="1" x14ac:dyDescent="0.25">
      <c r="A4" s="469" t="s">
        <v>169</v>
      </c>
      <c r="B4" s="469"/>
      <c r="C4" s="258">
        <f>ROUND('Mit-1'!$K5,0)</f>
        <v>35000</v>
      </c>
      <c r="D4" s="258">
        <f>ROUND('Mit-1'!$K6,0)</f>
        <v>0</v>
      </c>
      <c r="E4" s="258">
        <f>ROUND('Mit-1'!$K7,0)</f>
        <v>0</v>
      </c>
      <c r="F4" s="258">
        <f>ROUND('Mit-1'!$K8,0)</f>
        <v>0</v>
      </c>
      <c r="G4" s="258">
        <f>ROUND('Mit-1'!$K9,0)</f>
        <v>0</v>
      </c>
      <c r="H4" s="258">
        <f>ROUND('Mit-1'!$K10,0)</f>
        <v>0</v>
      </c>
      <c r="I4" s="258">
        <f>ROUND('Mit-1'!$K11,0)</f>
        <v>0</v>
      </c>
      <c r="J4" s="258">
        <f>ROUND('Mit-1'!$K12,0)</f>
        <v>0</v>
      </c>
      <c r="K4" s="258">
        <f>ROUND('Mit-1'!$K13,0)</f>
        <v>0</v>
      </c>
      <c r="L4" s="258">
        <f>ROUND('Mit-1'!$K14,0)</f>
        <v>0</v>
      </c>
      <c r="M4" s="258">
        <f>ROUND('Mit-1'!$K15,0)</f>
        <v>0</v>
      </c>
      <c r="N4" s="258">
        <f>ROUND('Mit-1'!$K16,0)</f>
        <v>0</v>
      </c>
      <c r="O4" s="258">
        <f>ROUND('Mit-1'!$K17,0)</f>
        <v>0</v>
      </c>
      <c r="P4" s="258">
        <f>ROUND('Mit-1'!$K18,0)</f>
        <v>0</v>
      </c>
      <c r="Q4" s="258">
        <f>ROUND('Mit-1'!$K19,0)</f>
        <v>0</v>
      </c>
      <c r="Y4" s="260"/>
    </row>
    <row r="5" spans="1:31" s="259" customFormat="1" ht="24" customHeight="1" x14ac:dyDescent="0.25">
      <c r="A5" s="261"/>
      <c r="B5" s="261"/>
      <c r="C5" s="258"/>
      <c r="D5" s="258"/>
      <c r="E5" s="258"/>
      <c r="F5" s="258"/>
      <c r="G5" s="258"/>
      <c r="H5" s="258"/>
      <c r="I5" s="258"/>
      <c r="J5" s="258"/>
      <c r="K5" s="258"/>
      <c r="L5" s="258"/>
      <c r="M5" s="258"/>
      <c r="N5" s="258"/>
      <c r="O5" s="258"/>
      <c r="P5" s="258"/>
      <c r="Q5" s="258"/>
      <c r="Y5" s="260"/>
    </row>
    <row r="6" spans="1:31" x14ac:dyDescent="0.25">
      <c r="A6" s="262" t="s">
        <v>165</v>
      </c>
    </row>
    <row r="7" spans="1:31" ht="5.25" customHeight="1" x14ac:dyDescent="0.25"/>
    <row r="8" spans="1:31" x14ac:dyDescent="0.25">
      <c r="A8" s="263">
        <f>Tab!A20</f>
        <v>0</v>
      </c>
      <c r="B8" s="263">
        <f>Tab!D20</f>
        <v>15000</v>
      </c>
      <c r="C8" s="264">
        <f t="shared" ref="C8:Q8" si="0">IF(AND(C$4&lt;=$B$8,C$4&gt;$A$8),$R$8,0)</f>
        <v>0</v>
      </c>
      <c r="D8" s="264">
        <f t="shared" si="0"/>
        <v>0</v>
      </c>
      <c r="E8" s="264">
        <f t="shared" si="0"/>
        <v>0</v>
      </c>
      <c r="F8" s="264">
        <f t="shared" si="0"/>
        <v>0</v>
      </c>
      <c r="G8" s="264">
        <f t="shared" si="0"/>
        <v>0</v>
      </c>
      <c r="H8" s="264">
        <f t="shared" si="0"/>
        <v>0</v>
      </c>
      <c r="I8" s="264">
        <f t="shared" si="0"/>
        <v>0</v>
      </c>
      <c r="J8" s="264">
        <f t="shared" si="0"/>
        <v>0</v>
      </c>
      <c r="K8" s="264">
        <f t="shared" si="0"/>
        <v>0</v>
      </c>
      <c r="L8" s="264">
        <f t="shared" si="0"/>
        <v>0</v>
      </c>
      <c r="M8" s="264">
        <f t="shared" si="0"/>
        <v>0</v>
      </c>
      <c r="N8" s="264">
        <f t="shared" si="0"/>
        <v>0</v>
      </c>
      <c r="O8" s="264">
        <f t="shared" si="0"/>
        <v>0</v>
      </c>
      <c r="P8" s="264">
        <f t="shared" si="0"/>
        <v>0</v>
      </c>
      <c r="Q8" s="264">
        <f t="shared" si="0"/>
        <v>0</v>
      </c>
      <c r="R8" s="181">
        <f>Tab!E20</f>
        <v>1955</v>
      </c>
      <c r="X8" s="173"/>
      <c r="Y8" s="256" t="s">
        <v>249</v>
      </c>
    </row>
    <row r="9" spans="1:31" ht="13.8" x14ac:dyDescent="0.25">
      <c r="A9" s="263">
        <f>Tab!A21</f>
        <v>15001</v>
      </c>
      <c r="B9" s="263">
        <f>Tab!D21</f>
        <v>28000</v>
      </c>
      <c r="C9" s="264">
        <f>ROUND(IF(AND(C$4&lt;=$B$9,C$4&gt;=$A$9),   $R9+$Y$9*ROUNDDOWN(($Z$9-C$4)/$AA$9,4)    +    IF(AND(C$4&lt;=$AE$9,C$4&gt;=$AD$9),  $AC$9,  0),  0),  2)</f>
        <v>0</v>
      </c>
      <c r="D9" s="264">
        <f t="shared" ref="D9:Q9" si="1">ROUND(IF(AND(D$4&lt;=$B$9,D$4&gt;=$A$9),   $R9+$Y$9*ROUNDDOWN(($Z$9-D$4)/$AA$9,4)    +    IF(AND(D$4&lt;=$AE$9,D$4&gt;=$AD$9),  $AC$9,  0),  0),  2)</f>
        <v>0</v>
      </c>
      <c r="E9" s="264">
        <f t="shared" si="1"/>
        <v>0</v>
      </c>
      <c r="F9" s="264">
        <f t="shared" si="1"/>
        <v>0</v>
      </c>
      <c r="G9" s="264">
        <f t="shared" si="1"/>
        <v>0</v>
      </c>
      <c r="H9" s="264">
        <f t="shared" si="1"/>
        <v>0</v>
      </c>
      <c r="I9" s="264">
        <f t="shared" si="1"/>
        <v>0</v>
      </c>
      <c r="J9" s="264">
        <f t="shared" si="1"/>
        <v>0</v>
      </c>
      <c r="K9" s="264">
        <f t="shared" si="1"/>
        <v>0</v>
      </c>
      <c r="L9" s="264">
        <f t="shared" si="1"/>
        <v>0</v>
      </c>
      <c r="M9" s="264">
        <f t="shared" si="1"/>
        <v>0</v>
      </c>
      <c r="N9" s="264">
        <f t="shared" si="1"/>
        <v>0</v>
      </c>
      <c r="O9" s="264">
        <f t="shared" si="1"/>
        <v>0</v>
      </c>
      <c r="P9" s="264">
        <f t="shared" si="1"/>
        <v>0</v>
      </c>
      <c r="Q9" s="264">
        <f t="shared" si="1"/>
        <v>0</v>
      </c>
      <c r="R9" s="181">
        <f>Tab!E21</f>
        <v>1910</v>
      </c>
      <c r="S9" s="265" t="s">
        <v>111</v>
      </c>
      <c r="T9" s="266" t="s">
        <v>250</v>
      </c>
      <c r="U9" s="267"/>
      <c r="V9" s="267"/>
      <c r="W9" s="267"/>
      <c r="X9" s="173"/>
      <c r="Y9" s="268">
        <v>1190</v>
      </c>
      <c r="Z9" s="268">
        <v>28000</v>
      </c>
      <c r="AA9" s="268">
        <v>13000</v>
      </c>
      <c r="AB9" s="269"/>
      <c r="AC9" s="269">
        <v>65</v>
      </c>
      <c r="AD9" s="270">
        <v>25000</v>
      </c>
      <c r="AE9" s="270">
        <v>35000</v>
      </c>
    </row>
    <row r="10" spans="1:31" x14ac:dyDescent="0.25">
      <c r="A10" s="263">
        <f>Tab!A22</f>
        <v>28001</v>
      </c>
      <c r="B10" s="263">
        <f>Tab!D22</f>
        <v>50000</v>
      </c>
      <c r="C10" s="264">
        <f>ROUND(IF(AND(C$4&lt;=$B10,C$4&gt;=$A10),   $X10+$R10*ROUNDDOWN(($Y$10-C$4)/$Z$10,4)  +   IF(AND(C$4&lt;=$AE10,C$4&gt;=$AD10),   $AC$10,  0),  0),  2)</f>
        <v>1367.24</v>
      </c>
      <c r="D10" s="264">
        <f t="shared" ref="D10:Q10" si="2">ROUND(IF(AND(D$4&lt;=$B10,D$4&gt;=$A10),   $X10+$R10*ROUNDDOWN(($Y$10-D$4)/$Z$10,4)  +   IF(AND(D$4&lt;=$AE10,D$4&gt;=$AD10),   $AC$10,  0),  0),  2)</f>
        <v>0</v>
      </c>
      <c r="E10" s="264">
        <f t="shared" si="2"/>
        <v>0</v>
      </c>
      <c r="F10" s="264">
        <f t="shared" si="2"/>
        <v>0</v>
      </c>
      <c r="G10" s="264">
        <f t="shared" si="2"/>
        <v>0</v>
      </c>
      <c r="H10" s="264">
        <f t="shared" si="2"/>
        <v>0</v>
      </c>
      <c r="I10" s="264">
        <f t="shared" si="2"/>
        <v>0</v>
      </c>
      <c r="J10" s="264">
        <f t="shared" si="2"/>
        <v>0</v>
      </c>
      <c r="K10" s="264">
        <f t="shared" si="2"/>
        <v>0</v>
      </c>
      <c r="L10" s="264">
        <f t="shared" si="2"/>
        <v>0</v>
      </c>
      <c r="M10" s="264">
        <f t="shared" si="2"/>
        <v>0</v>
      </c>
      <c r="N10" s="264">
        <f t="shared" si="2"/>
        <v>0</v>
      </c>
      <c r="O10" s="264">
        <f t="shared" si="2"/>
        <v>0</v>
      </c>
      <c r="P10" s="264">
        <f t="shared" si="2"/>
        <v>0</v>
      </c>
      <c r="Q10" s="264">
        <f t="shared" si="2"/>
        <v>0</v>
      </c>
      <c r="R10" s="181">
        <f>Tab!E22</f>
        <v>1910</v>
      </c>
      <c r="S10" s="271" t="s">
        <v>112</v>
      </c>
      <c r="T10" s="266" t="s">
        <v>251</v>
      </c>
      <c r="U10" s="267"/>
      <c r="V10" s="267"/>
      <c r="W10" s="267"/>
      <c r="X10" s="173"/>
      <c r="Y10" s="272">
        <v>50000</v>
      </c>
      <c r="Z10" s="268">
        <v>22000</v>
      </c>
      <c r="AA10" s="268"/>
      <c r="AB10" s="269"/>
      <c r="AC10" s="269">
        <v>65</v>
      </c>
      <c r="AD10">
        <v>25000</v>
      </c>
      <c r="AE10">
        <v>35000</v>
      </c>
    </row>
    <row r="11" spans="1:31" x14ac:dyDescent="0.25">
      <c r="A11" s="263"/>
      <c r="B11" s="263"/>
      <c r="C11" s="264">
        <f t="shared" ref="C11:Q16" si="3">ROUND(IF(AND(C$4&lt;=$B11,C$4&gt;=$A11),$X11+$R11*ROUNDDOWN(($Y$10-C$4)/$Z$10,4),0),2)</f>
        <v>0</v>
      </c>
      <c r="D11" s="264">
        <f t="shared" si="3"/>
        <v>0</v>
      </c>
      <c r="E11" s="264">
        <f t="shared" si="3"/>
        <v>0</v>
      </c>
      <c r="F11" s="264">
        <f t="shared" si="3"/>
        <v>0</v>
      </c>
      <c r="G11" s="264">
        <f t="shared" si="3"/>
        <v>0</v>
      </c>
      <c r="H11" s="264">
        <f t="shared" si="3"/>
        <v>0</v>
      </c>
      <c r="I11" s="264">
        <f t="shared" si="3"/>
        <v>0</v>
      </c>
      <c r="J11" s="264">
        <f t="shared" si="3"/>
        <v>0</v>
      </c>
      <c r="K11" s="264">
        <f t="shared" si="3"/>
        <v>0</v>
      </c>
      <c r="L11" s="264">
        <f t="shared" si="3"/>
        <v>0</v>
      </c>
      <c r="M11" s="264">
        <f t="shared" si="3"/>
        <v>0</v>
      </c>
      <c r="N11" s="264">
        <f t="shared" si="3"/>
        <v>0</v>
      </c>
      <c r="O11" s="264">
        <f t="shared" si="3"/>
        <v>0</v>
      </c>
      <c r="P11" s="264">
        <f t="shared" si="3"/>
        <v>0</v>
      </c>
      <c r="Q11" s="264">
        <f t="shared" si="3"/>
        <v>0</v>
      </c>
      <c r="R11" s="181">
        <f>Tab!E24</f>
        <v>0</v>
      </c>
      <c r="S11" s="271" t="s">
        <v>112</v>
      </c>
      <c r="T11" s="267"/>
      <c r="U11" s="267"/>
      <c r="V11" s="267"/>
      <c r="W11" s="267"/>
      <c r="X11" s="173"/>
      <c r="Y11" s="273"/>
      <c r="Z11" s="268"/>
      <c r="AA11" s="268"/>
      <c r="AB11" s="269"/>
      <c r="AC11" s="269"/>
    </row>
    <row r="12" spans="1:31" x14ac:dyDescent="0.25">
      <c r="A12" s="263"/>
      <c r="B12" s="263"/>
      <c r="C12" s="264">
        <f t="shared" si="3"/>
        <v>0</v>
      </c>
      <c r="D12" s="264">
        <f t="shared" si="3"/>
        <v>0</v>
      </c>
      <c r="E12" s="264">
        <f t="shared" si="3"/>
        <v>0</v>
      </c>
      <c r="F12" s="264">
        <f t="shared" si="3"/>
        <v>0</v>
      </c>
      <c r="G12" s="264">
        <f t="shared" si="3"/>
        <v>0</v>
      </c>
      <c r="H12" s="264">
        <f t="shared" si="3"/>
        <v>0</v>
      </c>
      <c r="I12" s="264">
        <f t="shared" si="3"/>
        <v>0</v>
      </c>
      <c r="J12" s="264">
        <f t="shared" si="3"/>
        <v>0</v>
      </c>
      <c r="K12" s="264">
        <f t="shared" si="3"/>
        <v>0</v>
      </c>
      <c r="L12" s="264">
        <f t="shared" si="3"/>
        <v>0</v>
      </c>
      <c r="M12" s="264">
        <f t="shared" si="3"/>
        <v>0</v>
      </c>
      <c r="N12" s="264">
        <f t="shared" si="3"/>
        <v>0</v>
      </c>
      <c r="O12" s="264">
        <f t="shared" si="3"/>
        <v>0</v>
      </c>
      <c r="P12" s="264">
        <f t="shared" si="3"/>
        <v>0</v>
      </c>
      <c r="Q12" s="264">
        <f t="shared" si="3"/>
        <v>0</v>
      </c>
      <c r="R12" s="181">
        <f>Tab!E25</f>
        <v>0</v>
      </c>
      <c r="S12" s="271" t="s">
        <v>112</v>
      </c>
      <c r="T12" s="267"/>
      <c r="U12" s="267"/>
      <c r="V12" s="267"/>
      <c r="W12" s="267"/>
      <c r="X12" s="173"/>
      <c r="Y12" s="273"/>
      <c r="Z12" s="268"/>
      <c r="AA12" s="268"/>
      <c r="AB12" s="269"/>
      <c r="AC12" s="269"/>
    </row>
    <row r="13" spans="1:31" x14ac:dyDescent="0.25">
      <c r="A13" s="263"/>
      <c r="B13" s="263"/>
      <c r="C13" s="264">
        <f t="shared" si="3"/>
        <v>0</v>
      </c>
      <c r="D13" s="264">
        <f t="shared" si="3"/>
        <v>0</v>
      </c>
      <c r="E13" s="264">
        <f t="shared" si="3"/>
        <v>0</v>
      </c>
      <c r="F13" s="264">
        <f t="shared" si="3"/>
        <v>0</v>
      </c>
      <c r="G13" s="264">
        <f t="shared" si="3"/>
        <v>0</v>
      </c>
      <c r="H13" s="264">
        <f t="shared" si="3"/>
        <v>0</v>
      </c>
      <c r="I13" s="264">
        <f t="shared" si="3"/>
        <v>0</v>
      </c>
      <c r="J13" s="264">
        <f t="shared" si="3"/>
        <v>0</v>
      </c>
      <c r="K13" s="264">
        <f t="shared" si="3"/>
        <v>0</v>
      </c>
      <c r="L13" s="264">
        <f t="shared" si="3"/>
        <v>0</v>
      </c>
      <c r="M13" s="264">
        <f t="shared" si="3"/>
        <v>0</v>
      </c>
      <c r="N13" s="264">
        <f t="shared" si="3"/>
        <v>0</v>
      </c>
      <c r="O13" s="264">
        <f t="shared" si="3"/>
        <v>0</v>
      </c>
      <c r="P13" s="264">
        <f t="shared" si="3"/>
        <v>0</v>
      </c>
      <c r="Q13" s="264">
        <f t="shared" si="3"/>
        <v>0</v>
      </c>
      <c r="R13" s="181">
        <f>Tab!E26</f>
        <v>0</v>
      </c>
      <c r="S13" s="271" t="s">
        <v>112</v>
      </c>
      <c r="T13" s="267"/>
      <c r="U13" s="267"/>
      <c r="V13" s="267"/>
      <c r="W13" s="267"/>
      <c r="X13" s="173"/>
      <c r="Y13" s="273"/>
      <c r="Z13" s="268"/>
      <c r="AA13" s="268"/>
      <c r="AB13" s="269"/>
      <c r="AC13" s="269"/>
    </row>
    <row r="14" spans="1:31" x14ac:dyDescent="0.25">
      <c r="A14" s="263"/>
      <c r="B14" s="263"/>
      <c r="C14" s="264">
        <f t="shared" si="3"/>
        <v>0</v>
      </c>
      <c r="D14" s="264">
        <f t="shared" si="3"/>
        <v>0</v>
      </c>
      <c r="E14" s="264">
        <f t="shared" si="3"/>
        <v>0</v>
      </c>
      <c r="F14" s="264">
        <f t="shared" si="3"/>
        <v>0</v>
      </c>
      <c r="G14" s="264">
        <f t="shared" si="3"/>
        <v>0</v>
      </c>
      <c r="H14" s="264">
        <f t="shared" si="3"/>
        <v>0</v>
      </c>
      <c r="I14" s="264">
        <f t="shared" si="3"/>
        <v>0</v>
      </c>
      <c r="J14" s="264">
        <f t="shared" si="3"/>
        <v>0</v>
      </c>
      <c r="K14" s="264">
        <f t="shared" si="3"/>
        <v>0</v>
      </c>
      <c r="L14" s="264">
        <f t="shared" si="3"/>
        <v>0</v>
      </c>
      <c r="M14" s="264">
        <f t="shared" si="3"/>
        <v>0</v>
      </c>
      <c r="N14" s="264">
        <f t="shared" si="3"/>
        <v>0</v>
      </c>
      <c r="O14" s="264">
        <f t="shared" si="3"/>
        <v>0</v>
      </c>
      <c r="P14" s="264">
        <f t="shared" si="3"/>
        <v>0</v>
      </c>
      <c r="Q14" s="264">
        <f t="shared" si="3"/>
        <v>0</v>
      </c>
      <c r="R14" s="181">
        <f>Tab!E27</f>
        <v>0</v>
      </c>
      <c r="S14" s="271" t="s">
        <v>112</v>
      </c>
      <c r="T14" s="267"/>
      <c r="U14" s="267"/>
      <c r="V14" s="267"/>
      <c r="W14" s="267"/>
      <c r="X14" s="173"/>
      <c r="Y14" s="273"/>
      <c r="Z14" s="268"/>
      <c r="AA14" s="268"/>
      <c r="AB14" s="269"/>
      <c r="AC14" s="269"/>
    </row>
    <row r="15" spans="1:31" x14ac:dyDescent="0.25">
      <c r="A15" s="263"/>
      <c r="B15" s="263"/>
      <c r="C15" s="264">
        <f t="shared" si="3"/>
        <v>0</v>
      </c>
      <c r="D15" s="264">
        <f t="shared" si="3"/>
        <v>0</v>
      </c>
      <c r="E15" s="264">
        <f t="shared" si="3"/>
        <v>0</v>
      </c>
      <c r="F15" s="264">
        <f t="shared" si="3"/>
        <v>0</v>
      </c>
      <c r="G15" s="264">
        <f t="shared" si="3"/>
        <v>0</v>
      </c>
      <c r="H15" s="264">
        <f t="shared" si="3"/>
        <v>0</v>
      </c>
      <c r="I15" s="264">
        <f t="shared" si="3"/>
        <v>0</v>
      </c>
      <c r="J15" s="264">
        <f t="shared" si="3"/>
        <v>0</v>
      </c>
      <c r="K15" s="264">
        <f t="shared" si="3"/>
        <v>0</v>
      </c>
      <c r="L15" s="264">
        <f t="shared" si="3"/>
        <v>0</v>
      </c>
      <c r="M15" s="264">
        <f t="shared" si="3"/>
        <v>0</v>
      </c>
      <c r="N15" s="264">
        <f t="shared" si="3"/>
        <v>0</v>
      </c>
      <c r="O15" s="264">
        <f t="shared" si="3"/>
        <v>0</v>
      </c>
      <c r="P15" s="264">
        <f t="shared" si="3"/>
        <v>0</v>
      </c>
      <c r="Q15" s="264">
        <f t="shared" si="3"/>
        <v>0</v>
      </c>
      <c r="R15" s="181">
        <f>Tab!E28</f>
        <v>0</v>
      </c>
      <c r="S15" s="271" t="s">
        <v>112</v>
      </c>
      <c r="T15" s="267"/>
      <c r="U15" s="267"/>
      <c r="V15" s="267"/>
      <c r="W15" s="267"/>
      <c r="X15" s="173"/>
      <c r="Y15" s="273"/>
      <c r="Z15" s="268"/>
      <c r="AA15" s="268"/>
      <c r="AB15" s="269"/>
      <c r="AC15" s="269"/>
    </row>
    <row r="16" spans="1:31" x14ac:dyDescent="0.25">
      <c r="A16" s="263"/>
      <c r="B16" s="263"/>
      <c r="C16" s="264">
        <f t="shared" si="3"/>
        <v>0</v>
      </c>
      <c r="D16" s="264">
        <f t="shared" si="3"/>
        <v>0</v>
      </c>
      <c r="E16" s="264">
        <f t="shared" si="3"/>
        <v>0</v>
      </c>
      <c r="F16" s="264">
        <f t="shared" si="3"/>
        <v>0</v>
      </c>
      <c r="G16" s="264">
        <f t="shared" si="3"/>
        <v>0</v>
      </c>
      <c r="H16" s="264">
        <f t="shared" si="3"/>
        <v>0</v>
      </c>
      <c r="I16" s="264">
        <f t="shared" si="3"/>
        <v>0</v>
      </c>
      <c r="J16" s="264">
        <f t="shared" si="3"/>
        <v>0</v>
      </c>
      <c r="K16" s="264">
        <f t="shared" si="3"/>
        <v>0</v>
      </c>
      <c r="L16" s="264">
        <f t="shared" si="3"/>
        <v>0</v>
      </c>
      <c r="M16" s="264">
        <f t="shared" si="3"/>
        <v>0</v>
      </c>
      <c r="N16" s="264">
        <f t="shared" si="3"/>
        <v>0</v>
      </c>
      <c r="O16" s="264">
        <f t="shared" si="3"/>
        <v>0</v>
      </c>
      <c r="P16" s="264">
        <f t="shared" si="3"/>
        <v>0</v>
      </c>
      <c r="Q16" s="264">
        <f t="shared" si="3"/>
        <v>0</v>
      </c>
      <c r="R16" s="181">
        <f>Tab!E29</f>
        <v>0</v>
      </c>
      <c r="S16" s="271" t="s">
        <v>112</v>
      </c>
      <c r="T16" s="267"/>
      <c r="U16" s="267"/>
      <c r="V16" s="267"/>
    </row>
    <row r="19" spans="1:29" x14ac:dyDescent="0.25">
      <c r="A19" s="262" t="s">
        <v>170</v>
      </c>
    </row>
    <row r="20" spans="1:29" ht="5.25" customHeight="1" x14ac:dyDescent="0.25"/>
    <row r="21" spans="1:29" ht="12" customHeight="1" x14ac:dyDescent="0.25">
      <c r="A21" s="263">
        <f>Tab!A47</f>
        <v>0</v>
      </c>
      <c r="B21" s="263">
        <f>Tab!D47</f>
        <v>15000</v>
      </c>
      <c r="C21" s="264">
        <f t="shared" ref="C21:Q21" si="4">ROUND(IF(AND(C$4&lt;=$B$21,C$4&gt;$A$21),$R21-$Y$22*C$4/$Z$22,0),2)</f>
        <v>0</v>
      </c>
      <c r="D21" s="264">
        <f t="shared" si="4"/>
        <v>0</v>
      </c>
      <c r="E21" s="264">
        <f t="shared" si="4"/>
        <v>0</v>
      </c>
      <c r="F21" s="264">
        <f t="shared" si="4"/>
        <v>0</v>
      </c>
      <c r="G21" s="264">
        <f t="shared" si="4"/>
        <v>0</v>
      </c>
      <c r="H21" s="264">
        <f t="shared" si="4"/>
        <v>0</v>
      </c>
      <c r="I21" s="264">
        <f t="shared" si="4"/>
        <v>0</v>
      </c>
      <c r="J21" s="264">
        <f t="shared" si="4"/>
        <v>0</v>
      </c>
      <c r="K21" s="264">
        <f t="shared" si="4"/>
        <v>0</v>
      </c>
      <c r="L21" s="264">
        <f t="shared" si="4"/>
        <v>0</v>
      </c>
      <c r="M21" s="264">
        <f t="shared" si="4"/>
        <v>0</v>
      </c>
      <c r="N21" s="264">
        <f t="shared" si="4"/>
        <v>0</v>
      </c>
      <c r="O21" s="264">
        <f t="shared" si="4"/>
        <v>0</v>
      </c>
      <c r="P21" s="264">
        <f t="shared" si="4"/>
        <v>0</v>
      </c>
      <c r="Q21" s="264">
        <f t="shared" si="4"/>
        <v>0</v>
      </c>
      <c r="R21" s="181">
        <v>800</v>
      </c>
      <c r="S21" s="109" t="s">
        <v>0</v>
      </c>
      <c r="T21" t="s">
        <v>171</v>
      </c>
      <c r="X21" s="173"/>
    </row>
    <row r="22" spans="1:29" ht="12" customHeight="1" x14ac:dyDescent="0.25">
      <c r="A22" s="263">
        <f>Tab!A48</f>
        <v>15001</v>
      </c>
      <c r="B22" s="263">
        <f>Tab!D48</f>
        <v>29000</v>
      </c>
      <c r="C22" s="264">
        <f t="shared" ref="C22:Q28" si="5">ROUND(IF(AND(C$4&lt;=$B22,C$4&gt;=$A22),$R22,0),2)</f>
        <v>0</v>
      </c>
      <c r="D22" s="264">
        <f t="shared" si="5"/>
        <v>0</v>
      </c>
      <c r="E22" s="264">
        <f t="shared" si="5"/>
        <v>0</v>
      </c>
      <c r="F22" s="264">
        <f t="shared" si="5"/>
        <v>0</v>
      </c>
      <c r="G22" s="264">
        <f t="shared" si="5"/>
        <v>0</v>
      </c>
      <c r="H22" s="264">
        <f t="shared" si="5"/>
        <v>0</v>
      </c>
      <c r="I22" s="264">
        <f t="shared" si="5"/>
        <v>0</v>
      </c>
      <c r="J22" s="264">
        <f t="shared" si="5"/>
        <v>0</v>
      </c>
      <c r="K22" s="264">
        <f t="shared" si="5"/>
        <v>0</v>
      </c>
      <c r="L22" s="264">
        <f t="shared" si="5"/>
        <v>0</v>
      </c>
      <c r="M22" s="264">
        <f t="shared" si="5"/>
        <v>0</v>
      </c>
      <c r="N22" s="264">
        <f t="shared" si="5"/>
        <v>0</v>
      </c>
      <c r="O22" s="264">
        <f t="shared" si="5"/>
        <v>0</v>
      </c>
      <c r="P22" s="264">
        <f t="shared" si="5"/>
        <v>0</v>
      </c>
      <c r="Q22" s="264">
        <f t="shared" si="5"/>
        <v>0</v>
      </c>
      <c r="R22" s="181">
        <f>Tab!E48</f>
        <v>690</v>
      </c>
      <c r="S22" s="265"/>
      <c r="T22" s="267"/>
      <c r="U22" s="267"/>
      <c r="V22" s="267"/>
      <c r="W22" s="267"/>
      <c r="X22" s="173"/>
      <c r="Y22" s="268">
        <v>110</v>
      </c>
      <c r="Z22" s="268">
        <v>15000</v>
      </c>
      <c r="AA22" s="268"/>
      <c r="AB22" s="269"/>
      <c r="AC22" s="269"/>
    </row>
    <row r="23" spans="1:29" ht="12" customHeight="1" x14ac:dyDescent="0.25">
      <c r="A23" s="263">
        <f>Tab!A49</f>
        <v>29001</v>
      </c>
      <c r="B23" s="263">
        <f>Tab!D49</f>
        <v>29200</v>
      </c>
      <c r="C23" s="264">
        <f t="shared" si="5"/>
        <v>0</v>
      </c>
      <c r="D23" s="264">
        <f t="shared" si="5"/>
        <v>0</v>
      </c>
      <c r="E23" s="264">
        <f t="shared" si="5"/>
        <v>0</v>
      </c>
      <c r="F23" s="264">
        <f t="shared" si="5"/>
        <v>0</v>
      </c>
      <c r="G23" s="264">
        <f t="shared" si="5"/>
        <v>0</v>
      </c>
      <c r="H23" s="264">
        <f t="shared" si="5"/>
        <v>0</v>
      </c>
      <c r="I23" s="264">
        <f t="shared" si="5"/>
        <v>0</v>
      </c>
      <c r="J23" s="264">
        <f t="shared" si="5"/>
        <v>0</v>
      </c>
      <c r="K23" s="264">
        <f t="shared" si="5"/>
        <v>0</v>
      </c>
      <c r="L23" s="264">
        <f t="shared" si="5"/>
        <v>0</v>
      </c>
      <c r="M23" s="264">
        <f t="shared" si="5"/>
        <v>0</v>
      </c>
      <c r="N23" s="264">
        <f t="shared" si="5"/>
        <v>0</v>
      </c>
      <c r="O23" s="264">
        <f t="shared" si="5"/>
        <v>0</v>
      </c>
      <c r="P23" s="264">
        <f t="shared" si="5"/>
        <v>0</v>
      </c>
      <c r="Q23" s="264">
        <f t="shared" si="5"/>
        <v>0</v>
      </c>
      <c r="R23" s="181">
        <f>Tab!G49</f>
        <v>700</v>
      </c>
      <c r="S23" s="271"/>
      <c r="T23" s="267"/>
      <c r="U23" s="267"/>
      <c r="V23" s="267"/>
      <c r="W23" s="267"/>
      <c r="X23" s="173"/>
      <c r="Y23" s="272">
        <v>80000</v>
      </c>
      <c r="Z23" s="268">
        <v>40000</v>
      </c>
      <c r="AA23" s="268"/>
      <c r="AB23" s="269"/>
      <c r="AC23" s="269"/>
    </row>
    <row r="24" spans="1:29" ht="12" customHeight="1" x14ac:dyDescent="0.25">
      <c r="A24" s="263">
        <f>Tab!A50</f>
        <v>29201</v>
      </c>
      <c r="B24" s="263">
        <f>Tab!D50</f>
        <v>34700</v>
      </c>
      <c r="C24" s="264">
        <f t="shared" si="5"/>
        <v>0</v>
      </c>
      <c r="D24" s="264">
        <f t="shared" si="5"/>
        <v>0</v>
      </c>
      <c r="E24" s="264">
        <f t="shared" si="5"/>
        <v>0</v>
      </c>
      <c r="F24" s="264">
        <f t="shared" si="5"/>
        <v>0</v>
      </c>
      <c r="G24" s="264">
        <f t="shared" si="5"/>
        <v>0</v>
      </c>
      <c r="H24" s="264">
        <f t="shared" si="5"/>
        <v>0</v>
      </c>
      <c r="I24" s="264">
        <f t="shared" si="5"/>
        <v>0</v>
      </c>
      <c r="J24" s="264">
        <f t="shared" si="5"/>
        <v>0</v>
      </c>
      <c r="K24" s="264">
        <f t="shared" si="5"/>
        <v>0</v>
      </c>
      <c r="L24" s="264">
        <f t="shared" si="5"/>
        <v>0</v>
      </c>
      <c r="M24" s="264">
        <f t="shared" si="5"/>
        <v>0</v>
      </c>
      <c r="N24" s="264">
        <f t="shared" si="5"/>
        <v>0</v>
      </c>
      <c r="O24" s="264">
        <f t="shared" si="5"/>
        <v>0</v>
      </c>
      <c r="P24" s="264">
        <f t="shared" si="5"/>
        <v>0</v>
      </c>
      <c r="Q24" s="264">
        <f t="shared" si="5"/>
        <v>0</v>
      </c>
      <c r="R24" s="181">
        <f>Tab!G50</f>
        <v>710</v>
      </c>
      <c r="S24" s="271"/>
      <c r="T24" s="267"/>
      <c r="U24" s="267"/>
      <c r="V24" s="267"/>
      <c r="W24" s="267"/>
      <c r="X24" s="173"/>
      <c r="Y24" s="273"/>
      <c r="Z24" s="268"/>
      <c r="AA24" s="268"/>
      <c r="AB24" s="269"/>
      <c r="AC24" s="269"/>
    </row>
    <row r="25" spans="1:29" ht="12" customHeight="1" x14ac:dyDescent="0.25">
      <c r="A25" s="263">
        <f>Tab!A51</f>
        <v>34701</v>
      </c>
      <c r="B25" s="263">
        <f>Tab!D51</f>
        <v>35000</v>
      </c>
      <c r="C25" s="264">
        <f>ROUND(IF(AND(C$4&lt;=$B25,C$4&gt;=$A25),$R25,0),2)</f>
        <v>720</v>
      </c>
      <c r="D25" s="264">
        <f>ROUND(IF(AND(D$4&lt;=$B25,D$4&gt;=$A25),$R25,0),2)</f>
        <v>0</v>
      </c>
      <c r="E25" s="264">
        <f t="shared" ref="E25:Q25" si="6">ROUND(IF(AND(E$4&lt;=$B25,E$4&gt;=$A25),$R25,0),2)</f>
        <v>0</v>
      </c>
      <c r="F25" s="264">
        <f t="shared" si="6"/>
        <v>0</v>
      </c>
      <c r="G25" s="264">
        <f t="shared" si="6"/>
        <v>0</v>
      </c>
      <c r="H25" s="264">
        <f t="shared" si="6"/>
        <v>0</v>
      </c>
      <c r="I25" s="264">
        <f t="shared" si="6"/>
        <v>0</v>
      </c>
      <c r="J25" s="264">
        <f t="shared" si="6"/>
        <v>0</v>
      </c>
      <c r="K25" s="264">
        <f t="shared" si="6"/>
        <v>0</v>
      </c>
      <c r="L25" s="264">
        <f t="shared" si="6"/>
        <v>0</v>
      </c>
      <c r="M25" s="264">
        <f t="shared" si="6"/>
        <v>0</v>
      </c>
      <c r="N25" s="264">
        <f t="shared" si="6"/>
        <v>0</v>
      </c>
      <c r="O25" s="264">
        <f t="shared" si="6"/>
        <v>0</v>
      </c>
      <c r="P25" s="264">
        <f t="shared" si="6"/>
        <v>0</v>
      </c>
      <c r="Q25" s="264">
        <f t="shared" si="6"/>
        <v>0</v>
      </c>
      <c r="R25" s="181">
        <f>Tab!G51</f>
        <v>720</v>
      </c>
      <c r="S25" s="271"/>
      <c r="T25" s="267"/>
      <c r="U25" s="267"/>
      <c r="V25" s="267"/>
      <c r="W25" s="267"/>
      <c r="X25" s="173"/>
      <c r="Y25" s="273"/>
      <c r="Z25" s="268"/>
      <c r="AA25" s="268"/>
      <c r="AB25" s="269"/>
      <c r="AC25" s="269"/>
    </row>
    <row r="26" spans="1:29" ht="12" customHeight="1" x14ac:dyDescent="0.25">
      <c r="A26" s="263">
        <f>Tab!A52</f>
        <v>35001</v>
      </c>
      <c r="B26" s="263">
        <f>Tab!D52</f>
        <v>35100</v>
      </c>
      <c r="C26" s="264">
        <f t="shared" si="5"/>
        <v>0</v>
      </c>
      <c r="D26" s="264">
        <f t="shared" si="5"/>
        <v>0</v>
      </c>
      <c r="E26" s="264">
        <f t="shared" si="5"/>
        <v>0</v>
      </c>
      <c r="F26" s="264">
        <f t="shared" si="5"/>
        <v>0</v>
      </c>
      <c r="G26" s="264">
        <f t="shared" si="5"/>
        <v>0</v>
      </c>
      <c r="H26" s="264">
        <f t="shared" si="5"/>
        <v>0</v>
      </c>
      <c r="I26" s="264">
        <f t="shared" si="5"/>
        <v>0</v>
      </c>
      <c r="J26" s="264">
        <f t="shared" si="5"/>
        <v>0</v>
      </c>
      <c r="K26" s="264">
        <f t="shared" si="5"/>
        <v>0</v>
      </c>
      <c r="L26" s="264">
        <f t="shared" si="5"/>
        <v>0</v>
      </c>
      <c r="M26" s="264">
        <f t="shared" si="5"/>
        <v>0</v>
      </c>
      <c r="N26" s="264">
        <f t="shared" si="5"/>
        <v>0</v>
      </c>
      <c r="O26" s="264">
        <f t="shared" si="5"/>
        <v>0</v>
      </c>
      <c r="P26" s="264">
        <f t="shared" si="5"/>
        <v>0</v>
      </c>
      <c r="Q26" s="264">
        <f t="shared" si="5"/>
        <v>0</v>
      </c>
      <c r="R26" s="181">
        <f>Tab!G52</f>
        <v>710</v>
      </c>
      <c r="S26" s="271"/>
      <c r="T26" s="267"/>
      <c r="U26" s="267"/>
      <c r="V26" s="267"/>
      <c r="W26" s="267"/>
      <c r="X26" s="173"/>
      <c r="Y26" s="273"/>
      <c r="Z26" s="268"/>
      <c r="AA26" s="268"/>
      <c r="AB26" s="269"/>
      <c r="AC26" s="269"/>
    </row>
    <row r="27" spans="1:29" ht="12" customHeight="1" x14ac:dyDescent="0.25">
      <c r="A27" s="263">
        <f>Tab!A53</f>
        <v>35101</v>
      </c>
      <c r="B27" s="263">
        <f>Tab!D53</f>
        <v>35200</v>
      </c>
      <c r="C27" s="264">
        <f t="shared" si="5"/>
        <v>0</v>
      </c>
      <c r="D27" s="264">
        <f t="shared" si="5"/>
        <v>0</v>
      </c>
      <c r="E27" s="264">
        <f t="shared" si="5"/>
        <v>0</v>
      </c>
      <c r="F27" s="264">
        <f t="shared" si="5"/>
        <v>0</v>
      </c>
      <c r="G27" s="264">
        <f t="shared" si="5"/>
        <v>0</v>
      </c>
      <c r="H27" s="264">
        <f t="shared" si="5"/>
        <v>0</v>
      </c>
      <c r="I27" s="264">
        <f t="shared" si="5"/>
        <v>0</v>
      </c>
      <c r="J27" s="264">
        <f t="shared" si="5"/>
        <v>0</v>
      </c>
      <c r="K27" s="264">
        <f t="shared" si="5"/>
        <v>0</v>
      </c>
      <c r="L27" s="264">
        <f t="shared" si="5"/>
        <v>0</v>
      </c>
      <c r="M27" s="264">
        <f t="shared" si="5"/>
        <v>0</v>
      </c>
      <c r="N27" s="264">
        <f t="shared" si="5"/>
        <v>0</v>
      </c>
      <c r="O27" s="264">
        <f t="shared" si="5"/>
        <v>0</v>
      </c>
      <c r="P27" s="264">
        <f t="shared" si="5"/>
        <v>0</v>
      </c>
      <c r="Q27" s="264">
        <f t="shared" si="5"/>
        <v>0</v>
      </c>
      <c r="R27" s="181">
        <f>Tab!G53</f>
        <v>700</v>
      </c>
      <c r="S27" s="271"/>
      <c r="T27" s="267"/>
      <c r="U27" s="267"/>
      <c r="V27" s="267"/>
      <c r="W27" s="267"/>
      <c r="X27" s="173"/>
      <c r="Y27" s="273"/>
      <c r="Z27" s="268"/>
      <c r="AA27" s="268"/>
      <c r="AB27" s="269"/>
      <c r="AC27" s="269"/>
    </row>
    <row r="28" spans="1:29" ht="12" customHeight="1" x14ac:dyDescent="0.25">
      <c r="A28" s="263">
        <f>Tab!A54</f>
        <v>35201</v>
      </c>
      <c r="B28" s="263">
        <f>Tab!D54</f>
        <v>40000</v>
      </c>
      <c r="C28" s="264">
        <f t="shared" si="5"/>
        <v>0</v>
      </c>
      <c r="D28" s="264">
        <f t="shared" si="5"/>
        <v>0</v>
      </c>
      <c r="E28" s="264">
        <f t="shared" si="5"/>
        <v>0</v>
      </c>
      <c r="F28" s="264">
        <f t="shared" si="5"/>
        <v>0</v>
      </c>
      <c r="G28" s="264">
        <f t="shared" si="5"/>
        <v>0</v>
      </c>
      <c r="H28" s="264">
        <f t="shared" si="5"/>
        <v>0</v>
      </c>
      <c r="I28" s="264">
        <f t="shared" si="5"/>
        <v>0</v>
      </c>
      <c r="J28" s="264">
        <f t="shared" si="5"/>
        <v>0</v>
      </c>
      <c r="K28" s="264">
        <f t="shared" si="5"/>
        <v>0</v>
      </c>
      <c r="L28" s="264">
        <f t="shared" si="5"/>
        <v>0</v>
      </c>
      <c r="M28" s="264">
        <f t="shared" si="5"/>
        <v>0</v>
      </c>
      <c r="N28" s="264">
        <f t="shared" si="5"/>
        <v>0</v>
      </c>
      <c r="O28" s="264">
        <f t="shared" si="5"/>
        <v>0</v>
      </c>
      <c r="P28" s="264">
        <f t="shared" si="5"/>
        <v>0</v>
      </c>
      <c r="Q28" s="264">
        <f t="shared" si="5"/>
        <v>0</v>
      </c>
      <c r="R28" s="181">
        <f>Tab!E54</f>
        <v>690</v>
      </c>
      <c r="S28" s="271"/>
      <c r="T28" s="267"/>
      <c r="U28" s="267"/>
      <c r="V28" s="267"/>
      <c r="W28" s="267"/>
      <c r="X28" s="173"/>
      <c r="Y28" s="273"/>
      <c r="Z28" s="268"/>
      <c r="AA28" s="268"/>
      <c r="AB28" s="269"/>
      <c r="AC28" s="269"/>
    </row>
    <row r="29" spans="1:29" ht="12" customHeight="1" x14ac:dyDescent="0.25">
      <c r="A29" s="263">
        <f>Tab!A55</f>
        <v>40001</v>
      </c>
      <c r="B29" s="263">
        <f>Tab!D55</f>
        <v>80000</v>
      </c>
      <c r="C29" s="264">
        <f>ROUND(IF(AND(C$4&lt;=$B29,C$4&gt;=$A29),$R29*ROUNDDOWN(($Y$23-C4)/$Z$23,4),0),2)</f>
        <v>0</v>
      </c>
      <c r="D29" s="264">
        <f t="shared" ref="D29:Q29" si="7">ROUND(IF(AND(D$4&lt;=$B29,D$4&gt;=$A29),$R29*ROUNDDOWN(($Y$23-D4)/$Z$23,4),0),2)</f>
        <v>0</v>
      </c>
      <c r="E29" s="264">
        <f t="shared" si="7"/>
        <v>0</v>
      </c>
      <c r="F29" s="264">
        <f t="shared" si="7"/>
        <v>0</v>
      </c>
      <c r="G29" s="264">
        <f t="shared" si="7"/>
        <v>0</v>
      </c>
      <c r="H29" s="264">
        <f t="shared" si="7"/>
        <v>0</v>
      </c>
      <c r="I29" s="264">
        <f t="shared" si="7"/>
        <v>0</v>
      </c>
      <c r="J29" s="264">
        <f t="shared" si="7"/>
        <v>0</v>
      </c>
      <c r="K29" s="264">
        <f t="shared" si="7"/>
        <v>0</v>
      </c>
      <c r="L29" s="264">
        <f t="shared" si="7"/>
        <v>0</v>
      </c>
      <c r="M29" s="264">
        <f t="shared" si="7"/>
        <v>0</v>
      </c>
      <c r="N29" s="264">
        <f t="shared" si="7"/>
        <v>0</v>
      </c>
      <c r="O29" s="264">
        <f t="shared" si="7"/>
        <v>0</v>
      </c>
      <c r="P29" s="264">
        <f t="shared" si="7"/>
        <v>0</v>
      </c>
      <c r="Q29" s="264">
        <f t="shared" si="7"/>
        <v>0</v>
      </c>
      <c r="R29" s="181">
        <v>690</v>
      </c>
      <c r="S29" s="271" t="s">
        <v>112</v>
      </c>
      <c r="T29" s="267" t="s">
        <v>172</v>
      </c>
      <c r="U29" s="267"/>
      <c r="V29" s="267"/>
    </row>
    <row r="30" spans="1:29" ht="12" customHeight="1" x14ac:dyDescent="0.25">
      <c r="A30" s="263">
        <f>Tab!A56</f>
        <v>80001</v>
      </c>
      <c r="B30" s="263"/>
      <c r="R30" s="274" t="s">
        <v>115</v>
      </c>
    </row>
    <row r="31" spans="1:29" x14ac:dyDescent="0.25">
      <c r="A31" s="263"/>
    </row>
    <row r="32" spans="1:29" x14ac:dyDescent="0.25">
      <c r="A32" s="263"/>
      <c r="S32" s="275"/>
      <c r="T32" s="275"/>
    </row>
    <row r="33" spans="1:27" s="275" customFormat="1" ht="12" customHeight="1" x14ac:dyDescent="0.25">
      <c r="A33" s="276" t="s">
        <v>183</v>
      </c>
      <c r="B33" s="276"/>
      <c r="C33" s="276"/>
      <c r="D33" s="276"/>
      <c r="E33" s="276"/>
      <c r="F33" s="276"/>
      <c r="G33" s="276"/>
      <c r="H33" s="276"/>
      <c r="I33" s="277"/>
      <c r="J33" s="277"/>
      <c r="K33" s="277"/>
      <c r="L33" s="277"/>
      <c r="M33" s="276"/>
      <c r="N33" s="276"/>
      <c r="O33" s="276"/>
      <c r="P33" s="278"/>
    </row>
    <row r="34" spans="1:27" s="275" customFormat="1" ht="2.25" customHeight="1" x14ac:dyDescent="0.25">
      <c r="A34" s="174"/>
      <c r="B34" s="174"/>
      <c r="C34" s="174"/>
      <c r="D34" s="174"/>
      <c r="E34" s="174"/>
      <c r="F34" s="174"/>
      <c r="G34" s="174"/>
      <c r="H34" s="174"/>
      <c r="I34" s="175"/>
      <c r="J34" s="175"/>
      <c r="K34" s="175"/>
      <c r="L34" s="175"/>
      <c r="M34" s="174"/>
      <c r="N34" s="174"/>
      <c r="O34" s="174"/>
      <c r="P34" s="278"/>
    </row>
    <row r="35" spans="1:27" s="280" customFormat="1" ht="12" customHeight="1" x14ac:dyDescent="0.2">
      <c r="A35" s="279" t="s">
        <v>254</v>
      </c>
      <c r="C35" s="264">
        <f>$U$35*'Mit-1'!$X5</f>
        <v>0</v>
      </c>
      <c r="D35" s="264">
        <f>$U$35*'Mit-1'!$X6</f>
        <v>0</v>
      </c>
      <c r="E35" s="264">
        <f>$U$35*'Mit-1'!$X7</f>
        <v>0</v>
      </c>
      <c r="F35" s="264">
        <f>$U$35*'Mit-1'!$X8</f>
        <v>0</v>
      </c>
      <c r="G35" s="264">
        <f>$U$35*'Mit-1'!$X9</f>
        <v>0</v>
      </c>
      <c r="H35" s="264">
        <f>$U$35*'Mit-1'!$X10</f>
        <v>0</v>
      </c>
      <c r="I35" s="264">
        <f>$U$35*'Mit-1'!$X11</f>
        <v>0</v>
      </c>
      <c r="J35" s="264">
        <f>$U$35*'Mit-1'!$X12</f>
        <v>0</v>
      </c>
      <c r="K35" s="264">
        <f>$U$35*'Mit-1'!$X13</f>
        <v>0</v>
      </c>
      <c r="L35" s="264">
        <f>$U$35*'Mit-1'!$X14</f>
        <v>0</v>
      </c>
      <c r="M35" s="264">
        <f>$U$35*'Mit-1'!$X15</f>
        <v>0</v>
      </c>
      <c r="N35" s="264">
        <f>$U$35*'Mit-1'!$X16</f>
        <v>0</v>
      </c>
      <c r="O35" s="264">
        <f>$U$35*'Mit-1'!$X17</f>
        <v>0</v>
      </c>
      <c r="P35" s="264">
        <f>$U$35*'Mit-1'!$X18</f>
        <v>0</v>
      </c>
      <c r="Q35" s="264">
        <f>$U$35*'Mit-1'!$X19</f>
        <v>0</v>
      </c>
      <c r="R35" s="281" t="s">
        <v>260</v>
      </c>
      <c r="S35" s="263"/>
      <c r="T35" s="263"/>
      <c r="U35" s="180">
        <v>0</v>
      </c>
      <c r="V35" s="282"/>
    </row>
    <row r="36" spans="1:27" s="283" customFormat="1" ht="12" customHeight="1" x14ac:dyDescent="0.2">
      <c r="A36" s="281" t="s">
        <v>253</v>
      </c>
      <c r="C36" s="264">
        <f>$U$36*'Mit-1'!$Y5</f>
        <v>0</v>
      </c>
      <c r="D36" s="264">
        <f>$U$36*'Mit-1'!$Y6</f>
        <v>0</v>
      </c>
      <c r="E36" s="264">
        <f>$U$36*'Mit-1'!$Y7</f>
        <v>0</v>
      </c>
      <c r="F36" s="264">
        <f>$U$36*'Mit-1'!$Y8</f>
        <v>0</v>
      </c>
      <c r="G36" s="264">
        <f>$U$36*'Mit-1'!$Y9</f>
        <v>0</v>
      </c>
      <c r="H36" s="264">
        <f>$U$36*'Mit-1'!$Y10</f>
        <v>0</v>
      </c>
      <c r="I36" s="264">
        <f>$U$36*'Mit-1'!$Y11</f>
        <v>0</v>
      </c>
      <c r="J36" s="264">
        <f>$U$36*'Mit-1'!$Y12</f>
        <v>0</v>
      </c>
      <c r="K36" s="264">
        <f>$U$36*'Mit-1'!$Y13</f>
        <v>0</v>
      </c>
      <c r="L36" s="264">
        <f>$U$36*'Mit-1'!$Y14</f>
        <v>0</v>
      </c>
      <c r="M36" s="264">
        <f>$U$36*'Mit-1'!$Y15</f>
        <v>0</v>
      </c>
      <c r="N36" s="264">
        <f>$U$36*'Mit-1'!$Y16</f>
        <v>0</v>
      </c>
      <c r="O36" s="264">
        <f>$U$36*'Mit-1'!$Y17</f>
        <v>0</v>
      </c>
      <c r="P36" s="264">
        <f>$U$36*'Mit-1'!$Y18</f>
        <v>0</v>
      </c>
      <c r="Q36" s="264">
        <f>$U$36*'Mit-1'!$Y19</f>
        <v>0</v>
      </c>
      <c r="R36" s="281" t="s">
        <v>252</v>
      </c>
      <c r="U36" s="180">
        <v>950</v>
      </c>
      <c r="V36" s="282"/>
    </row>
    <row r="37" spans="1:27" s="34" customFormat="1" ht="12" customHeight="1" x14ac:dyDescent="0.2">
      <c r="A37" s="94" t="s">
        <v>177</v>
      </c>
      <c r="C37" s="264">
        <f>IF('Mit-1'!$Y5&gt;=4,$U$38*('Mit-1'!$Y5),0)</f>
        <v>0</v>
      </c>
      <c r="D37" s="264">
        <f>IF('Mit-1'!$Y6&gt;=4,$U$38*('Mit-1'!$Y6),0)</f>
        <v>0</v>
      </c>
      <c r="E37" s="264">
        <f>IF('Mit-1'!$Y7&gt;=4,$U$38*('Mit-1'!$Y7),0)</f>
        <v>0</v>
      </c>
      <c r="F37" s="264">
        <f>IF('Mit-1'!$Y8&gt;=4,$U$38*('Mit-1'!$Y8),0)</f>
        <v>0</v>
      </c>
      <c r="G37" s="264">
        <f>IF('Mit-1'!$Y9&gt;=4,$U$38*('Mit-1'!$Y9),0)</f>
        <v>0</v>
      </c>
      <c r="H37" s="264">
        <f>IF('Mit-1'!$Y10&gt;=4,$U$38*('Mit-1'!$Y10),0)</f>
        <v>0</v>
      </c>
      <c r="I37" s="264">
        <f>IF('Mit-1'!$Y11&gt;=4,$U$38*('Mit-1'!$Y11),0)</f>
        <v>0</v>
      </c>
      <c r="J37" s="264">
        <f>IF('Mit-1'!$Y12&gt;=4,$U$38*('Mit-1'!$Y12),0)</f>
        <v>0</v>
      </c>
      <c r="K37" s="264">
        <f>IF('Mit-1'!$Y13&gt;=4,$U$38*('Mit-1'!$Y13),0)</f>
        <v>0</v>
      </c>
      <c r="L37" s="264">
        <f>IF('Mit-1'!$Y14&gt;=4,$U$38*('Mit-1'!$Y14),0)</f>
        <v>0</v>
      </c>
      <c r="M37" s="264">
        <f>IF('Mit-1'!$Y15&gt;=4,$U$38*('Mit-1'!$Y15),0)</f>
        <v>0</v>
      </c>
      <c r="N37" s="264">
        <f>IF('Mit-1'!$Y16&gt;=4,$U$38*('Mit-1'!$Y16),0)</f>
        <v>0</v>
      </c>
      <c r="O37" s="264">
        <f>IF('Mit-1'!$Y17&gt;=4,$U$38*('Mit-1'!$Y17),0)</f>
        <v>0</v>
      </c>
      <c r="P37" s="264">
        <f>IF('Mit-1'!$Y18&gt;=4,$U$38*('Mit-1'!$Y18),0)</f>
        <v>0</v>
      </c>
      <c r="Q37" s="264">
        <f>IF('Mit-1'!$Y19&gt;=4,$U$38*('Mit-1'!$Y19),0)</f>
        <v>0</v>
      </c>
      <c r="R37" s="281" t="s">
        <v>263</v>
      </c>
      <c r="U37" s="180">
        <v>550</v>
      </c>
      <c r="V37" s="282"/>
    </row>
    <row r="38" spans="1:27" s="284" customFormat="1" ht="12" customHeight="1" x14ac:dyDescent="0.2">
      <c r="A38" s="279" t="s">
        <v>256</v>
      </c>
      <c r="C38" s="264">
        <f>$U$38*'Mit-1'!$AA5</f>
        <v>0</v>
      </c>
      <c r="D38" s="264">
        <f>$U$38*'Mit-1'!$AA6</f>
        <v>0</v>
      </c>
      <c r="E38" s="264">
        <f>$U$37*'Mit-1'!$AA7</f>
        <v>0</v>
      </c>
      <c r="F38" s="264">
        <f>$U$37*'Mit-1'!$AA8</f>
        <v>0</v>
      </c>
      <c r="G38" s="264">
        <f>$U$37*'Mit-1'!$AA9</f>
        <v>0</v>
      </c>
      <c r="H38" s="264">
        <f>$U$37*'Mit-1'!$AA10</f>
        <v>0</v>
      </c>
      <c r="I38" s="264">
        <f>$U$37*'Mit-1'!$AA11</f>
        <v>0</v>
      </c>
      <c r="J38" s="264">
        <f>$U$37*'Mit-1'!$AA12</f>
        <v>0</v>
      </c>
      <c r="K38" s="264">
        <f>$U$37*'Mit-1'!$AA13</f>
        <v>0</v>
      </c>
      <c r="L38" s="264">
        <f>$U$37*'Mit-1'!$AA14</f>
        <v>0</v>
      </c>
      <c r="M38" s="264">
        <f>$U$37*'Mit-1'!$AA15</f>
        <v>0</v>
      </c>
      <c r="N38" s="264">
        <f>$U$37*'Mit-1'!$AA16</f>
        <v>0</v>
      </c>
      <c r="O38" s="264">
        <f>$U$37*'Mit-1'!$AA17</f>
        <v>0</v>
      </c>
      <c r="P38" s="264">
        <f>$U$37*'Mit-1'!$AA18</f>
        <v>0</v>
      </c>
      <c r="Q38" s="264">
        <f>$U$37*'Mit-1'!$AA19</f>
        <v>0</v>
      </c>
      <c r="R38" s="281" t="s">
        <v>264</v>
      </c>
      <c r="U38" s="181">
        <v>400</v>
      </c>
      <c r="V38" s="285"/>
    </row>
    <row r="39" spans="1:27" s="284" customFormat="1" ht="12" customHeight="1" x14ac:dyDescent="0.2">
      <c r="A39" s="279" t="s">
        <v>255</v>
      </c>
      <c r="C39" s="264">
        <f>$U$37*'Mit-1'!$Z5</f>
        <v>0</v>
      </c>
      <c r="D39" s="264">
        <f>$U$37*'Mit-1'!$Z6</f>
        <v>0</v>
      </c>
      <c r="E39" s="264">
        <f>$U$37*'Mit-1'!$Z7</f>
        <v>0</v>
      </c>
      <c r="F39" s="264">
        <f>$U$37*'Mit-1'!$Z8</f>
        <v>0</v>
      </c>
      <c r="G39" s="264">
        <f>$U$37*'Mit-1'!$Z9</f>
        <v>0</v>
      </c>
      <c r="H39" s="264">
        <f>$U$37*'Mit-1'!$Z10</f>
        <v>0</v>
      </c>
      <c r="I39" s="264">
        <f>$U$37*'Mit-1'!$Z11</f>
        <v>0</v>
      </c>
      <c r="J39" s="264">
        <f>$U$37*'Mit-1'!$Z12</f>
        <v>0</v>
      </c>
      <c r="K39" s="264">
        <f>$U$37*'Mit-1'!$Z13</f>
        <v>0</v>
      </c>
      <c r="L39" s="264">
        <f>$U$37*'Mit-1'!$Z14</f>
        <v>0</v>
      </c>
      <c r="M39" s="264">
        <f>$U$37*'Mit-1'!$Z15</f>
        <v>0</v>
      </c>
      <c r="N39" s="264">
        <f>$U$37*'Mit-1'!$Z16</f>
        <v>0</v>
      </c>
      <c r="O39" s="264">
        <f>$U$37*'Mit-1'!$Z17</f>
        <v>0</v>
      </c>
      <c r="P39" s="264">
        <f>$U$37*'Mit-1'!$Z18</f>
        <v>0</v>
      </c>
      <c r="Q39" s="264">
        <f>$U$37*'Mit-1'!$Z19</f>
        <v>0</v>
      </c>
      <c r="R39" s="286" t="s">
        <v>119</v>
      </c>
      <c r="U39" s="181">
        <v>200</v>
      </c>
      <c r="V39" s="285" t="s">
        <v>120</v>
      </c>
    </row>
    <row r="40" spans="1:27" x14ac:dyDescent="0.25">
      <c r="A40" s="287" t="s">
        <v>178</v>
      </c>
      <c r="C40" s="264"/>
      <c r="D40" s="264"/>
      <c r="E40" s="264"/>
      <c r="F40" s="264"/>
      <c r="G40" s="264"/>
      <c r="H40" s="264"/>
      <c r="I40" s="264"/>
      <c r="J40" s="264"/>
      <c r="K40" s="264"/>
      <c r="L40" s="264"/>
      <c r="M40" s="264"/>
      <c r="N40" s="264"/>
      <c r="O40" s="264"/>
      <c r="P40" s="264"/>
      <c r="Q40" s="264"/>
    </row>
    <row r="41" spans="1:27" x14ac:dyDescent="0.25">
      <c r="A41" s="287" t="s">
        <v>179</v>
      </c>
      <c r="C41" s="264">
        <f t="shared" ref="C41:Q41" si="8">SUM(C35:C40)</f>
        <v>0</v>
      </c>
      <c r="D41" s="264">
        <f t="shared" si="8"/>
        <v>0</v>
      </c>
      <c r="E41" s="264">
        <f t="shared" si="8"/>
        <v>0</v>
      </c>
      <c r="F41" s="264">
        <f t="shared" si="8"/>
        <v>0</v>
      </c>
      <c r="G41" s="264">
        <f t="shared" si="8"/>
        <v>0</v>
      </c>
      <c r="H41" s="264">
        <f t="shared" si="8"/>
        <v>0</v>
      </c>
      <c r="I41" s="264">
        <f t="shared" si="8"/>
        <v>0</v>
      </c>
      <c r="J41" s="264">
        <f t="shared" si="8"/>
        <v>0</v>
      </c>
      <c r="K41" s="264">
        <f t="shared" si="8"/>
        <v>0</v>
      </c>
      <c r="L41" s="264">
        <f t="shared" si="8"/>
        <v>0</v>
      </c>
      <c r="M41" s="264">
        <f t="shared" si="8"/>
        <v>0</v>
      </c>
      <c r="N41" s="264">
        <f t="shared" si="8"/>
        <v>0</v>
      </c>
      <c r="O41" s="264">
        <f t="shared" si="8"/>
        <v>0</v>
      </c>
      <c r="P41" s="264">
        <f t="shared" si="8"/>
        <v>0</v>
      </c>
      <c r="Q41" s="264">
        <f t="shared" si="8"/>
        <v>0</v>
      </c>
      <c r="R41" s="466" t="s">
        <v>181</v>
      </c>
      <c r="S41" s="466"/>
      <c r="T41" s="467" t="s">
        <v>166</v>
      </c>
      <c r="U41" s="467"/>
      <c r="V41" s="467"/>
      <c r="W41" s="467"/>
      <c r="X41" s="467"/>
      <c r="Y41" s="467"/>
      <c r="Z41" s="288"/>
      <c r="AA41" s="288"/>
    </row>
    <row r="42" spans="1:27" x14ac:dyDescent="0.25">
      <c r="A42" s="287" t="s">
        <v>180</v>
      </c>
      <c r="C42" s="289">
        <f>ROUNDDOWN(    ($R$43+($R$44*('Mit-1'!$Y5-1)-C4))/($R$43+$R$44*('Mit-1'!$Y5-1)),    4)</f>
        <v>0.5625</v>
      </c>
      <c r="D42" s="289">
        <f>ROUNDDOWN(($R$43+($R$44*('Mit-1'!$Y6-1)-D4))/($R$43+$R$44*('Mit-1'!$Y6-1)),4)</f>
        <v>1</v>
      </c>
      <c r="E42" s="289">
        <f>ROUNDDOWN(($R$43+($R$44*('Mit-1'!$Y7-1)-E4))/($R$43+$R$44*('Mit-1'!$Y7-1)),4)</f>
        <v>1</v>
      </c>
      <c r="F42" s="289">
        <f>ROUNDDOWN(($R$43+($R$44*('Mit-1'!$Y8-1)-F4))/($R$43+$R$44*('Mit-1'!$Y8-1)),4)</f>
        <v>1</v>
      </c>
      <c r="G42" s="289">
        <f>ROUNDDOWN(($R$43+($R$44*('Mit-1'!$Y9-1)-G4))/($R$43+$R$44*('Mit-1'!$Y9-1)),4)</f>
        <v>1</v>
      </c>
      <c r="H42" s="289">
        <f>ROUNDDOWN(($R$43+($R$44*('Mit-1'!$Y10-1)-H4))/($R$43+$R$44*('Mit-1'!$Y10-1)),4)</f>
        <v>1</v>
      </c>
      <c r="I42" s="289">
        <f>ROUNDDOWN(($R$43+($R$44*('Mit-1'!$Y11-1)-I4))/($R$43+$R$44*('Mit-1'!$Y11-1)),4)</f>
        <v>1</v>
      </c>
      <c r="J42" s="289">
        <f>ROUNDDOWN(($R$43+($R$44*('Mit-1'!$Y12-1)-J4))/($R$43+$R$44*('Mit-1'!$Y12-1)),4)</f>
        <v>1</v>
      </c>
      <c r="K42" s="289">
        <f>ROUNDDOWN(($R$43+($R$44*('Mit-1'!$Y13-1)-K4))/($R$43+$R$44*('Mit-1'!$Y13-1)),4)</f>
        <v>1</v>
      </c>
      <c r="L42" s="289">
        <f>ROUNDDOWN(($R$43+($R$44*('Mit-1'!$Y14-1)-L4))/($R$43+$R$44*('Mit-1'!$Y14-1)),4)</f>
        <v>1</v>
      </c>
      <c r="M42" s="289">
        <f>ROUNDDOWN(($R$43+($R$44*('Mit-1'!$Y15-1)-M4))/($R$43+$R$44*('Mit-1'!$Y15-1)),4)</f>
        <v>1</v>
      </c>
      <c r="N42" s="289">
        <f>ROUNDDOWN(($R$43+($R$44*('Mit-1'!$Y16-1)-N4))/($R$43+$R$44*('Mit-1'!$Y16-1)),4)</f>
        <v>1</v>
      </c>
      <c r="O42" s="289">
        <f>ROUNDDOWN(($R$43+($R$44*('Mit-1'!$Y17-1)-O4))/($R$43+$R$44*('Mit-1'!$Y17-1)),4)</f>
        <v>1</v>
      </c>
      <c r="P42" s="289">
        <f>ROUNDDOWN(($R$43+($R$44*('Mit-1'!$Y18-1)-P4))/($R$43+$R$44*('Mit-1'!$Y18-1)),4)</f>
        <v>1</v>
      </c>
      <c r="Q42" s="289">
        <f>ROUNDDOWN(($R$43+($R$44*('Mit-1'!$Y19-1)-Q4))/($R$43+$R$44*('Mit-1'!$Y19-1)),4)</f>
        <v>1</v>
      </c>
      <c r="R42" s="466"/>
      <c r="S42" s="466"/>
      <c r="T42" s="468" t="s">
        <v>167</v>
      </c>
      <c r="U42" s="468"/>
      <c r="V42" s="468"/>
      <c r="W42" s="468"/>
      <c r="X42" s="468"/>
      <c r="Y42" s="468"/>
      <c r="Z42" s="290"/>
      <c r="AA42" s="290"/>
    </row>
    <row r="43" spans="1:27" x14ac:dyDescent="0.25">
      <c r="A43" s="287" t="s">
        <v>182</v>
      </c>
      <c r="C43" s="264">
        <f>ROUND(C41*C42,2)</f>
        <v>0</v>
      </c>
      <c r="D43" s="264">
        <f t="shared" ref="D43:Q43" si="9">ROUND(D41*D42,2)</f>
        <v>0</v>
      </c>
      <c r="E43" s="264">
        <f t="shared" si="9"/>
        <v>0</v>
      </c>
      <c r="F43" s="264">
        <f t="shared" si="9"/>
        <v>0</v>
      </c>
      <c r="G43" s="264">
        <f t="shared" si="9"/>
        <v>0</v>
      </c>
      <c r="H43" s="264">
        <f t="shared" si="9"/>
        <v>0</v>
      </c>
      <c r="I43" s="264">
        <f t="shared" si="9"/>
        <v>0</v>
      </c>
      <c r="J43" s="264">
        <f t="shared" si="9"/>
        <v>0</v>
      </c>
      <c r="K43" s="264">
        <f t="shared" si="9"/>
        <v>0</v>
      </c>
      <c r="L43" s="264">
        <f t="shared" si="9"/>
        <v>0</v>
      </c>
      <c r="M43" s="264">
        <f t="shared" si="9"/>
        <v>0</v>
      </c>
      <c r="N43" s="264">
        <f t="shared" si="9"/>
        <v>0</v>
      </c>
      <c r="O43" s="264">
        <f t="shared" si="9"/>
        <v>0</v>
      </c>
      <c r="P43" s="264">
        <f t="shared" si="9"/>
        <v>0</v>
      </c>
      <c r="Q43" s="264">
        <f t="shared" si="9"/>
        <v>0</v>
      </c>
      <c r="R43" s="268">
        <v>95000</v>
      </c>
    </row>
    <row r="44" spans="1:27" x14ac:dyDescent="0.25">
      <c r="R44" s="268">
        <v>15000</v>
      </c>
    </row>
    <row r="46" spans="1:27" x14ac:dyDescent="0.25">
      <c r="A46" s="262" t="s">
        <v>185</v>
      </c>
    </row>
    <row r="47" spans="1:27" ht="5.25" customHeight="1" x14ac:dyDescent="0.25"/>
    <row r="48" spans="1:27" ht="12" customHeight="1" x14ac:dyDescent="0.25">
      <c r="A48" s="263"/>
      <c r="B48" s="263"/>
      <c r="C48" s="264"/>
      <c r="D48" s="264"/>
      <c r="E48" s="264"/>
      <c r="F48" s="264"/>
      <c r="G48" s="264"/>
      <c r="H48" s="264"/>
      <c r="I48" s="264"/>
      <c r="J48" s="264"/>
      <c r="K48" s="264"/>
      <c r="L48" s="264"/>
      <c r="M48" s="264"/>
      <c r="N48" s="264"/>
      <c r="O48" s="264"/>
      <c r="P48" s="264"/>
      <c r="Q48" s="264"/>
      <c r="R48" s="181">
        <v>750</v>
      </c>
      <c r="S48" s="271" t="s">
        <v>112</v>
      </c>
      <c r="T48" s="267" t="s">
        <v>186</v>
      </c>
      <c r="U48" s="267"/>
      <c r="V48" s="267"/>
      <c r="X48" s="272">
        <v>80000</v>
      </c>
    </row>
    <row r="49" spans="1:18" ht="12" customHeight="1" x14ac:dyDescent="0.25">
      <c r="A49" s="287" t="s">
        <v>180</v>
      </c>
      <c r="C49" s="289">
        <f t="shared" ref="C49:Q49" si="10">ROUNDDOWN(($X$48-C4)/$X$48,4)</f>
        <v>0.5625</v>
      </c>
      <c r="D49" s="289">
        <f t="shared" si="10"/>
        <v>1</v>
      </c>
      <c r="E49" s="289">
        <f t="shared" si="10"/>
        <v>1</v>
      </c>
      <c r="F49" s="289">
        <f t="shared" si="10"/>
        <v>1</v>
      </c>
      <c r="G49" s="289">
        <f t="shared" si="10"/>
        <v>1</v>
      </c>
      <c r="H49" s="289">
        <f t="shared" si="10"/>
        <v>1</v>
      </c>
      <c r="I49" s="289">
        <f t="shared" si="10"/>
        <v>1</v>
      </c>
      <c r="J49" s="289">
        <f t="shared" si="10"/>
        <v>1</v>
      </c>
      <c r="K49" s="289">
        <f t="shared" si="10"/>
        <v>1</v>
      </c>
      <c r="L49" s="289">
        <f t="shared" si="10"/>
        <v>1</v>
      </c>
      <c r="M49" s="289">
        <f t="shared" si="10"/>
        <v>1</v>
      </c>
      <c r="N49" s="289">
        <f t="shared" si="10"/>
        <v>1</v>
      </c>
      <c r="O49" s="289">
        <f t="shared" si="10"/>
        <v>1</v>
      </c>
      <c r="P49" s="289">
        <f t="shared" si="10"/>
        <v>1</v>
      </c>
      <c r="Q49" s="289">
        <f t="shared" si="10"/>
        <v>1</v>
      </c>
      <c r="R49" s="274"/>
    </row>
    <row r="50" spans="1:18" x14ac:dyDescent="0.25">
      <c r="A50" s="287" t="s">
        <v>182</v>
      </c>
      <c r="C50" s="264">
        <f t="shared" ref="C50:Q50" si="11">ROUND($R$48*C49,2)</f>
        <v>421.88</v>
      </c>
      <c r="D50" s="264">
        <f t="shared" si="11"/>
        <v>750</v>
      </c>
      <c r="E50" s="264">
        <f t="shared" si="11"/>
        <v>750</v>
      </c>
      <c r="F50" s="264">
        <f t="shared" si="11"/>
        <v>750</v>
      </c>
      <c r="G50" s="264">
        <f t="shared" si="11"/>
        <v>750</v>
      </c>
      <c r="H50" s="264">
        <f t="shared" si="11"/>
        <v>750</v>
      </c>
      <c r="I50" s="264">
        <f t="shared" si="11"/>
        <v>750</v>
      </c>
      <c r="J50" s="264">
        <f t="shared" si="11"/>
        <v>750</v>
      </c>
      <c r="K50" s="264">
        <f t="shared" si="11"/>
        <v>750</v>
      </c>
      <c r="L50" s="264">
        <f t="shared" si="11"/>
        <v>750</v>
      </c>
      <c r="M50" s="264">
        <f t="shared" si="11"/>
        <v>750</v>
      </c>
      <c r="N50" s="264">
        <f t="shared" si="11"/>
        <v>750</v>
      </c>
      <c r="O50" s="264">
        <f t="shared" si="11"/>
        <v>750</v>
      </c>
      <c r="P50" s="264">
        <f t="shared" si="11"/>
        <v>750</v>
      </c>
      <c r="Q50" s="264">
        <f t="shared" si="11"/>
        <v>750</v>
      </c>
    </row>
    <row r="53" spans="1:18" x14ac:dyDescent="0.25">
      <c r="C53" s="291">
        <f>SUM(C22,C43)</f>
        <v>0</v>
      </c>
      <c r="D53" s="291">
        <v>365</v>
      </c>
      <c r="E53" s="291">
        <v>12</v>
      </c>
      <c r="F53" s="291">
        <f>C53/E53</f>
        <v>0</v>
      </c>
      <c r="G53" s="291"/>
      <c r="H53" s="291"/>
      <c r="I53" s="291"/>
      <c r="J53" s="291"/>
      <c r="K53" s="291"/>
      <c r="L53" s="291"/>
      <c r="M53" s="291"/>
      <c r="N53" s="291"/>
      <c r="O53" s="291"/>
      <c r="P53" s="291"/>
      <c r="Q53" s="291"/>
    </row>
    <row r="55" spans="1:18" x14ac:dyDescent="0.25">
      <c r="A55" s="3"/>
    </row>
  </sheetData>
  <mergeCells count="5">
    <mergeCell ref="A3:B3"/>
    <mergeCell ref="R41:S42"/>
    <mergeCell ref="T41:Y41"/>
    <mergeCell ref="T42:Y42"/>
    <mergeCell ref="A4:B4"/>
  </mergeCells>
  <phoneticPr fontId="2" type="noConversion"/>
  <pageMargins left="0.78740157499999996" right="0.78740157499999996" top="0.984251969" bottom="0.984251969" header="0.4921259845" footer="0.4921259845"/>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1"/>
  <dimension ref="A1:X85"/>
  <sheetViews>
    <sheetView showGridLines="0" showZeros="0" workbookViewId="0"/>
  </sheetViews>
  <sheetFormatPr baseColWidth="10" defaultColWidth="11.44140625" defaultRowHeight="13.2" x14ac:dyDescent="0.25"/>
  <cols>
    <col min="1" max="1" width="7.5546875" customWidth="1"/>
    <col min="2" max="2" width="7.109375" customWidth="1"/>
    <col min="3" max="3" width="7.33203125" customWidth="1"/>
    <col min="4" max="15" width="6.44140625" bestFit="1" customWidth="1"/>
    <col min="16" max="18" width="6.6640625" customWidth="1"/>
  </cols>
  <sheetData>
    <row r="1" spans="1:17" ht="13.8" x14ac:dyDescent="0.25">
      <c r="A1" s="24" t="s">
        <v>282</v>
      </c>
    </row>
    <row r="2" spans="1:17" ht="9" customHeight="1" x14ac:dyDescent="0.25"/>
    <row r="3" spans="1:17" x14ac:dyDescent="0.25">
      <c r="A3" s="21" t="s">
        <v>15</v>
      </c>
    </row>
    <row r="4" spans="1:17" ht="3" customHeight="1" x14ac:dyDescent="0.25"/>
    <row r="5" spans="1:17" ht="10.199999999999999" customHeight="1" x14ac:dyDescent="0.25">
      <c r="A5" s="470" t="s">
        <v>16</v>
      </c>
      <c r="B5" s="472" t="s">
        <v>17</v>
      </c>
      <c r="C5" s="472"/>
      <c r="D5" s="472"/>
      <c r="E5" s="472"/>
      <c r="F5" s="472"/>
      <c r="G5" s="472"/>
      <c r="H5" s="472"/>
      <c r="I5" s="472"/>
      <c r="J5" s="472"/>
      <c r="K5" s="472"/>
      <c r="L5" s="472"/>
      <c r="M5" s="472"/>
      <c r="N5" s="472"/>
      <c r="O5" s="473"/>
    </row>
    <row r="6" spans="1:17" s="27" customFormat="1" ht="10.199999999999999" customHeight="1" x14ac:dyDescent="0.25">
      <c r="A6" s="471"/>
      <c r="B6" s="25">
        <v>1</v>
      </c>
      <c r="C6" s="26">
        <v>2</v>
      </c>
      <c r="D6" s="25">
        <v>3</v>
      </c>
      <c r="E6" s="26">
        <v>4</v>
      </c>
      <c r="F6" s="26">
        <v>5</v>
      </c>
      <c r="G6" s="26">
        <v>6</v>
      </c>
      <c r="H6" s="26">
        <v>14</v>
      </c>
      <c r="I6" s="26">
        <v>7</v>
      </c>
      <c r="J6" s="26">
        <v>8</v>
      </c>
      <c r="K6" s="26">
        <v>9</v>
      </c>
      <c r="L6" s="26">
        <v>10</v>
      </c>
      <c r="M6" s="26">
        <v>11</v>
      </c>
      <c r="N6" s="26">
        <v>13</v>
      </c>
      <c r="O6" s="26">
        <v>12</v>
      </c>
      <c r="P6" s="170"/>
      <c r="Q6" s="125"/>
    </row>
    <row r="7" spans="1:17" ht="10.199999999999999" customHeight="1" x14ac:dyDescent="0.25">
      <c r="A7" s="140" t="s">
        <v>2</v>
      </c>
      <c r="B7" s="141">
        <v>2183.08</v>
      </c>
      <c r="C7" s="142">
        <f t="shared" ref="C7:O15" si="0">B7</f>
        <v>2183.08</v>
      </c>
      <c r="D7" s="142">
        <f t="shared" si="0"/>
        <v>2183.08</v>
      </c>
      <c r="E7" s="142">
        <f t="shared" si="0"/>
        <v>2183.08</v>
      </c>
      <c r="F7" s="142">
        <f t="shared" si="0"/>
        <v>2183.08</v>
      </c>
      <c r="G7" s="142">
        <f t="shared" si="0"/>
        <v>2183.08</v>
      </c>
      <c r="H7" s="142">
        <f t="shared" si="0"/>
        <v>2183.08</v>
      </c>
      <c r="I7" s="142">
        <f t="shared" si="0"/>
        <v>2183.08</v>
      </c>
      <c r="J7" s="142">
        <f t="shared" ref="J7:J14" si="1">I7</f>
        <v>2183.08</v>
      </c>
      <c r="K7" s="142">
        <f t="shared" ref="K7:L14" si="2">J7</f>
        <v>2183.08</v>
      </c>
      <c r="L7" s="142">
        <f t="shared" si="2"/>
        <v>2183.08</v>
      </c>
      <c r="M7" s="142">
        <f t="shared" ref="M7:M14" si="3">L7</f>
        <v>2183.08</v>
      </c>
      <c r="N7" s="142">
        <f t="shared" ref="N7:N14" si="4">M7</f>
        <v>2183.08</v>
      </c>
      <c r="O7" s="142">
        <f t="shared" ref="O7:O14" si="5">N7</f>
        <v>2183.08</v>
      </c>
      <c r="P7" s="108"/>
      <c r="Q7" s="108"/>
    </row>
    <row r="8" spans="1:17" ht="10.199999999999999" customHeight="1" x14ac:dyDescent="0.25">
      <c r="A8" s="143">
        <v>1</v>
      </c>
      <c r="B8" s="144">
        <v>1966.55</v>
      </c>
      <c r="C8" s="145">
        <f t="shared" si="0"/>
        <v>1966.55</v>
      </c>
      <c r="D8" s="145">
        <f t="shared" si="0"/>
        <v>1966.55</v>
      </c>
      <c r="E8" s="145">
        <f t="shared" si="0"/>
        <v>1966.55</v>
      </c>
      <c r="F8" s="145">
        <f t="shared" si="0"/>
        <v>1966.55</v>
      </c>
      <c r="G8" s="145">
        <f t="shared" si="0"/>
        <v>1966.55</v>
      </c>
      <c r="H8" s="145">
        <f t="shared" si="0"/>
        <v>1966.55</v>
      </c>
      <c r="I8" s="145">
        <f t="shared" si="0"/>
        <v>1966.55</v>
      </c>
      <c r="J8" s="145">
        <f t="shared" si="1"/>
        <v>1966.55</v>
      </c>
      <c r="K8" s="145">
        <f t="shared" si="2"/>
        <v>1966.55</v>
      </c>
      <c r="L8" s="145">
        <f t="shared" si="2"/>
        <v>1966.55</v>
      </c>
      <c r="M8" s="145">
        <f t="shared" si="3"/>
        <v>1966.55</v>
      </c>
      <c r="N8" s="145">
        <f t="shared" si="4"/>
        <v>1966.55</v>
      </c>
      <c r="O8" s="145">
        <f t="shared" si="5"/>
        <v>1966.55</v>
      </c>
      <c r="P8" s="108"/>
      <c r="Q8" s="108"/>
    </row>
    <row r="9" spans="1:17" ht="10.199999999999999" customHeight="1" x14ac:dyDescent="0.25">
      <c r="A9" s="143">
        <v>2</v>
      </c>
      <c r="B9" s="144">
        <v>1701.06</v>
      </c>
      <c r="C9" s="145">
        <f t="shared" si="0"/>
        <v>1701.06</v>
      </c>
      <c r="D9" s="145">
        <f t="shared" si="0"/>
        <v>1701.06</v>
      </c>
      <c r="E9" s="145">
        <f t="shared" si="0"/>
        <v>1701.06</v>
      </c>
      <c r="F9" s="145">
        <f t="shared" si="0"/>
        <v>1701.06</v>
      </c>
      <c r="G9" s="145">
        <f t="shared" si="0"/>
        <v>1701.06</v>
      </c>
      <c r="H9" s="145">
        <f t="shared" si="0"/>
        <v>1701.06</v>
      </c>
      <c r="I9" s="145">
        <f t="shared" si="0"/>
        <v>1701.06</v>
      </c>
      <c r="J9" s="145">
        <f t="shared" si="1"/>
        <v>1701.06</v>
      </c>
      <c r="K9" s="145">
        <f t="shared" si="2"/>
        <v>1701.06</v>
      </c>
      <c r="L9" s="145">
        <f t="shared" si="2"/>
        <v>1701.06</v>
      </c>
      <c r="M9" s="145">
        <f t="shared" si="3"/>
        <v>1701.06</v>
      </c>
      <c r="N9" s="145">
        <f t="shared" si="4"/>
        <v>1701.06</v>
      </c>
      <c r="O9" s="145">
        <f t="shared" si="5"/>
        <v>1701.06</v>
      </c>
      <c r="P9" s="108"/>
      <c r="Q9" s="108"/>
    </row>
    <row r="10" spans="1:17" ht="10.199999999999999" customHeight="1" x14ac:dyDescent="0.25">
      <c r="A10" s="143">
        <v>3</v>
      </c>
      <c r="B10" s="144">
        <v>1453.94</v>
      </c>
      <c r="C10" s="145">
        <f t="shared" si="0"/>
        <v>1453.94</v>
      </c>
      <c r="D10" s="145">
        <f t="shared" si="0"/>
        <v>1453.94</v>
      </c>
      <c r="E10" s="145">
        <f t="shared" si="0"/>
        <v>1453.94</v>
      </c>
      <c r="F10" s="145">
        <f t="shared" si="0"/>
        <v>1453.94</v>
      </c>
      <c r="G10" s="145">
        <f t="shared" si="0"/>
        <v>1453.94</v>
      </c>
      <c r="H10" s="145">
        <f t="shared" si="0"/>
        <v>1453.94</v>
      </c>
      <c r="I10" s="145">
        <f t="shared" si="0"/>
        <v>1453.94</v>
      </c>
      <c r="J10" s="145">
        <f t="shared" si="1"/>
        <v>1453.94</v>
      </c>
      <c r="K10" s="145">
        <f t="shared" si="2"/>
        <v>1453.94</v>
      </c>
      <c r="L10" s="145">
        <f t="shared" si="2"/>
        <v>1453.94</v>
      </c>
      <c r="M10" s="145">
        <f t="shared" si="3"/>
        <v>1453.94</v>
      </c>
      <c r="N10" s="145">
        <f t="shared" si="4"/>
        <v>1453.94</v>
      </c>
      <c r="O10" s="145">
        <f t="shared" si="5"/>
        <v>1453.94</v>
      </c>
      <c r="P10" s="108"/>
      <c r="Q10" s="108"/>
    </row>
    <row r="11" spans="1:17" ht="10.199999999999999" customHeight="1" x14ac:dyDescent="0.25">
      <c r="A11" s="143">
        <v>4</v>
      </c>
      <c r="B11" s="144">
        <v>1257.46</v>
      </c>
      <c r="C11" s="145">
        <f t="shared" si="0"/>
        <v>1257.46</v>
      </c>
      <c r="D11" s="145">
        <f t="shared" si="0"/>
        <v>1257.46</v>
      </c>
      <c r="E11" s="145">
        <f t="shared" si="0"/>
        <v>1257.46</v>
      </c>
      <c r="F11" s="145">
        <f t="shared" si="0"/>
        <v>1257.46</v>
      </c>
      <c r="G11" s="145">
        <f t="shared" si="0"/>
        <v>1257.46</v>
      </c>
      <c r="H11" s="145">
        <f t="shared" si="0"/>
        <v>1257.46</v>
      </c>
      <c r="I11" s="145">
        <f t="shared" si="0"/>
        <v>1257.46</v>
      </c>
      <c r="J11" s="145">
        <f t="shared" si="1"/>
        <v>1257.46</v>
      </c>
      <c r="K11" s="145">
        <f t="shared" si="2"/>
        <v>1257.46</v>
      </c>
      <c r="L11" s="145">
        <f t="shared" si="2"/>
        <v>1257.46</v>
      </c>
      <c r="M11" s="145">
        <f t="shared" si="3"/>
        <v>1257.46</v>
      </c>
      <c r="N11" s="145">
        <f t="shared" si="4"/>
        <v>1257.46</v>
      </c>
      <c r="O11" s="145">
        <f t="shared" si="5"/>
        <v>1257.46</v>
      </c>
      <c r="P11" s="108"/>
      <c r="Q11" s="108"/>
    </row>
    <row r="12" spans="1:17" ht="10.199999999999999" customHeight="1" x14ac:dyDescent="0.25">
      <c r="A12" s="143">
        <v>5</v>
      </c>
      <c r="B12" s="144">
        <v>1136.07</v>
      </c>
      <c r="C12" s="145">
        <f t="shared" si="0"/>
        <v>1136.07</v>
      </c>
      <c r="D12" s="145">
        <f t="shared" si="0"/>
        <v>1136.07</v>
      </c>
      <c r="E12" s="145">
        <f t="shared" si="0"/>
        <v>1136.07</v>
      </c>
      <c r="F12" s="145">
        <f t="shared" si="0"/>
        <v>1136.07</v>
      </c>
      <c r="G12" s="145">
        <f t="shared" si="0"/>
        <v>1136.07</v>
      </c>
      <c r="H12" s="145">
        <f t="shared" si="0"/>
        <v>1136.07</v>
      </c>
      <c r="I12" s="145">
        <f t="shared" si="0"/>
        <v>1136.07</v>
      </c>
      <c r="J12" s="145">
        <f t="shared" si="1"/>
        <v>1136.07</v>
      </c>
      <c r="K12" s="145">
        <f t="shared" si="2"/>
        <v>1136.07</v>
      </c>
      <c r="L12" s="145">
        <f t="shared" si="2"/>
        <v>1136.07</v>
      </c>
      <c r="M12" s="145">
        <f t="shared" si="3"/>
        <v>1136.07</v>
      </c>
      <c r="N12" s="145">
        <f t="shared" si="4"/>
        <v>1136.07</v>
      </c>
      <c r="O12" s="145">
        <f t="shared" si="5"/>
        <v>1136.07</v>
      </c>
      <c r="P12" s="108"/>
      <c r="Q12" s="108"/>
    </row>
    <row r="13" spans="1:17" ht="10.199999999999999" customHeight="1" x14ac:dyDescent="0.25">
      <c r="A13" s="143">
        <v>6</v>
      </c>
      <c r="B13" s="144">
        <v>1019.94</v>
      </c>
      <c r="C13" s="145">
        <f t="shared" si="0"/>
        <v>1019.94</v>
      </c>
      <c r="D13" s="145">
        <f t="shared" si="0"/>
        <v>1019.94</v>
      </c>
      <c r="E13" s="145">
        <f t="shared" si="0"/>
        <v>1019.94</v>
      </c>
      <c r="F13" s="145">
        <f t="shared" si="0"/>
        <v>1019.94</v>
      </c>
      <c r="G13" s="145">
        <f t="shared" si="0"/>
        <v>1019.94</v>
      </c>
      <c r="H13" s="145">
        <f t="shared" si="0"/>
        <v>1019.94</v>
      </c>
      <c r="I13" s="145">
        <f t="shared" si="0"/>
        <v>1019.94</v>
      </c>
      <c r="J13" s="145">
        <f t="shared" si="1"/>
        <v>1019.94</v>
      </c>
      <c r="K13" s="145">
        <f t="shared" si="2"/>
        <v>1019.94</v>
      </c>
      <c r="L13" s="145">
        <f t="shared" si="2"/>
        <v>1019.94</v>
      </c>
      <c r="M13" s="145">
        <f t="shared" si="3"/>
        <v>1019.94</v>
      </c>
      <c r="N13" s="145">
        <f t="shared" si="4"/>
        <v>1019.94</v>
      </c>
      <c r="O13" s="145">
        <f t="shared" si="5"/>
        <v>1019.94</v>
      </c>
      <c r="P13" s="108"/>
      <c r="Q13" s="108"/>
    </row>
    <row r="14" spans="1:17" ht="10.199999999999999" customHeight="1" x14ac:dyDescent="0.25">
      <c r="A14" s="143" t="s">
        <v>247</v>
      </c>
      <c r="B14" s="144">
        <v>4270</v>
      </c>
      <c r="C14" s="145">
        <f t="shared" si="0"/>
        <v>4270</v>
      </c>
      <c r="D14" s="145">
        <f t="shared" si="0"/>
        <v>4270</v>
      </c>
      <c r="E14" s="145">
        <f t="shared" si="0"/>
        <v>4270</v>
      </c>
      <c r="F14" s="145">
        <f t="shared" si="0"/>
        <v>4270</v>
      </c>
      <c r="G14" s="145">
        <f t="shared" si="0"/>
        <v>4270</v>
      </c>
      <c r="H14" s="145">
        <f t="shared" si="0"/>
        <v>4270</v>
      </c>
      <c r="I14" s="145">
        <f t="shared" si="0"/>
        <v>4270</v>
      </c>
      <c r="J14" s="145">
        <f t="shared" si="1"/>
        <v>4270</v>
      </c>
      <c r="K14" s="145">
        <f t="shared" si="2"/>
        <v>4270</v>
      </c>
      <c r="L14" s="145">
        <f t="shared" si="2"/>
        <v>4270</v>
      </c>
      <c r="M14" s="145">
        <f t="shared" si="3"/>
        <v>4270</v>
      </c>
      <c r="N14" s="145">
        <f t="shared" si="4"/>
        <v>4270</v>
      </c>
      <c r="O14" s="145">
        <f t="shared" si="5"/>
        <v>4270</v>
      </c>
      <c r="P14" s="108"/>
    </row>
    <row r="15" spans="1:17" ht="10.199999999999999" customHeight="1" x14ac:dyDescent="0.25">
      <c r="A15" s="146"/>
      <c r="B15" s="147">
        <v>0</v>
      </c>
      <c r="C15" s="148">
        <f t="shared" si="0"/>
        <v>0</v>
      </c>
      <c r="D15" s="148">
        <f t="shared" si="0"/>
        <v>0</v>
      </c>
      <c r="E15" s="148">
        <f t="shared" si="0"/>
        <v>0</v>
      </c>
      <c r="F15" s="148">
        <f t="shared" si="0"/>
        <v>0</v>
      </c>
      <c r="G15" s="148">
        <f t="shared" ref="G15:N15" si="6">F15</f>
        <v>0</v>
      </c>
      <c r="H15" s="148">
        <f t="shared" si="6"/>
        <v>0</v>
      </c>
      <c r="I15" s="148">
        <f t="shared" si="6"/>
        <v>0</v>
      </c>
      <c r="J15" s="148">
        <f t="shared" si="6"/>
        <v>0</v>
      </c>
      <c r="K15" s="148">
        <f t="shared" si="6"/>
        <v>0</v>
      </c>
      <c r="L15" s="148">
        <f t="shared" si="6"/>
        <v>0</v>
      </c>
      <c r="M15" s="148">
        <f t="shared" si="6"/>
        <v>0</v>
      </c>
      <c r="N15" s="148">
        <f t="shared" si="6"/>
        <v>0</v>
      </c>
      <c r="O15" s="148">
        <f t="shared" si="0"/>
        <v>0</v>
      </c>
      <c r="P15" s="108"/>
    </row>
    <row r="16" spans="1:17" ht="9" customHeight="1" x14ac:dyDescent="0.25"/>
    <row r="17" spans="1:15" x14ac:dyDescent="0.25">
      <c r="A17" s="21" t="s">
        <v>18</v>
      </c>
    </row>
    <row r="18" spans="1:15" ht="3" customHeight="1" x14ac:dyDescent="0.25"/>
    <row r="19" spans="1:15" ht="10.199999999999999" customHeight="1" x14ac:dyDescent="0.25">
      <c r="A19" s="470" t="s">
        <v>16</v>
      </c>
      <c r="B19" s="472" t="s">
        <v>17</v>
      </c>
      <c r="C19" s="472"/>
      <c r="D19" s="472"/>
      <c r="E19" s="472"/>
      <c r="F19" s="472"/>
      <c r="G19" s="472"/>
      <c r="H19" s="472"/>
      <c r="I19" s="472"/>
      <c r="J19" s="472"/>
      <c r="K19" s="472"/>
      <c r="L19" s="472"/>
      <c r="M19" s="472"/>
      <c r="N19" s="472"/>
      <c r="O19" s="473"/>
    </row>
    <row r="20" spans="1:15" s="27" customFormat="1" ht="10.199999999999999" customHeight="1" x14ac:dyDescent="0.25">
      <c r="A20" s="471"/>
      <c r="B20" s="25">
        <v>1</v>
      </c>
      <c r="C20" s="26">
        <v>2</v>
      </c>
      <c r="D20" s="26">
        <v>3</v>
      </c>
      <c r="E20" s="26">
        <v>4</v>
      </c>
      <c r="F20" s="26">
        <v>5</v>
      </c>
      <c r="G20" s="26">
        <v>6</v>
      </c>
      <c r="H20" s="26">
        <v>14</v>
      </c>
      <c r="I20" s="26">
        <v>7</v>
      </c>
      <c r="J20" s="26">
        <v>8</v>
      </c>
      <c r="K20" s="26">
        <v>9</v>
      </c>
      <c r="L20" s="26">
        <v>10</v>
      </c>
      <c r="M20" s="26">
        <v>11</v>
      </c>
      <c r="N20" s="26">
        <v>13</v>
      </c>
      <c r="O20" s="26">
        <v>12</v>
      </c>
    </row>
    <row r="21" spans="1:15" ht="10.199999999999999" customHeight="1" x14ac:dyDescent="0.25">
      <c r="A21" s="28" t="s">
        <v>2</v>
      </c>
      <c r="B21" s="105">
        <v>540.37</v>
      </c>
      <c r="C21" s="29">
        <f t="shared" ref="C21:C29" si="7">B21</f>
        <v>540.37</v>
      </c>
      <c r="D21" s="29">
        <f t="shared" ref="D21:O21" si="8">C21</f>
        <v>540.37</v>
      </c>
      <c r="E21" s="29">
        <f t="shared" si="8"/>
        <v>540.37</v>
      </c>
      <c r="F21" s="29">
        <f t="shared" si="8"/>
        <v>540.37</v>
      </c>
      <c r="G21" s="29">
        <f t="shared" si="8"/>
        <v>540.37</v>
      </c>
      <c r="H21" s="29">
        <f t="shared" si="8"/>
        <v>540.37</v>
      </c>
      <c r="I21" s="29">
        <v>540.37</v>
      </c>
      <c r="J21" s="29">
        <f t="shared" si="8"/>
        <v>540.37</v>
      </c>
      <c r="K21" s="29">
        <f t="shared" si="8"/>
        <v>540.37</v>
      </c>
      <c r="L21" s="29">
        <f t="shared" si="8"/>
        <v>540.37</v>
      </c>
      <c r="M21" s="29">
        <f t="shared" si="8"/>
        <v>540.37</v>
      </c>
      <c r="N21" s="29">
        <f t="shared" si="8"/>
        <v>540.37</v>
      </c>
      <c r="O21" s="29">
        <f t="shared" si="8"/>
        <v>540.37</v>
      </c>
    </row>
    <row r="22" spans="1:15" ht="10.199999999999999" customHeight="1" x14ac:dyDescent="0.25">
      <c r="A22" s="30">
        <v>1</v>
      </c>
      <c r="B22" s="106">
        <v>537.52</v>
      </c>
      <c r="C22" s="31">
        <f t="shared" si="7"/>
        <v>537.52</v>
      </c>
      <c r="D22" s="31">
        <f t="shared" ref="D22:O22" si="9">C22</f>
        <v>537.52</v>
      </c>
      <c r="E22" s="31">
        <f t="shared" si="9"/>
        <v>537.52</v>
      </c>
      <c r="F22" s="31">
        <f t="shared" si="9"/>
        <v>537.52</v>
      </c>
      <c r="G22" s="31">
        <f t="shared" si="9"/>
        <v>537.52</v>
      </c>
      <c r="H22" s="31">
        <f t="shared" si="9"/>
        <v>537.52</v>
      </c>
      <c r="I22" s="31">
        <v>537.52</v>
      </c>
      <c r="J22" s="31">
        <f t="shared" si="9"/>
        <v>537.52</v>
      </c>
      <c r="K22" s="31">
        <f t="shared" si="9"/>
        <v>537.52</v>
      </c>
      <c r="L22" s="31">
        <f t="shared" si="9"/>
        <v>537.52</v>
      </c>
      <c r="M22" s="31">
        <f t="shared" si="9"/>
        <v>537.52</v>
      </c>
      <c r="N22" s="31">
        <f t="shared" si="9"/>
        <v>537.52</v>
      </c>
      <c r="O22" s="31">
        <f t="shared" si="9"/>
        <v>537.52</v>
      </c>
    </row>
    <row r="23" spans="1:15" ht="10.199999999999999" customHeight="1" x14ac:dyDescent="0.25">
      <c r="A23" s="30">
        <v>2</v>
      </c>
      <c r="B23" s="106">
        <v>532.54</v>
      </c>
      <c r="C23" s="31">
        <f t="shared" si="7"/>
        <v>532.54</v>
      </c>
      <c r="D23" s="31">
        <f t="shared" ref="D23:O23" si="10">C23</f>
        <v>532.54</v>
      </c>
      <c r="E23" s="31">
        <f t="shared" si="10"/>
        <v>532.54</v>
      </c>
      <c r="F23" s="31">
        <f t="shared" si="10"/>
        <v>532.54</v>
      </c>
      <c r="G23" s="31">
        <f t="shared" si="10"/>
        <v>532.54</v>
      </c>
      <c r="H23" s="31">
        <f t="shared" si="10"/>
        <v>532.54</v>
      </c>
      <c r="I23" s="31">
        <v>532.54</v>
      </c>
      <c r="J23" s="31">
        <f t="shared" si="10"/>
        <v>532.54</v>
      </c>
      <c r="K23" s="31">
        <f t="shared" si="10"/>
        <v>532.54</v>
      </c>
      <c r="L23" s="31">
        <f t="shared" si="10"/>
        <v>532.54</v>
      </c>
      <c r="M23" s="31">
        <f t="shared" si="10"/>
        <v>532.54</v>
      </c>
      <c r="N23" s="31">
        <f t="shared" si="10"/>
        <v>532.54</v>
      </c>
      <c r="O23" s="31">
        <f t="shared" si="10"/>
        <v>532.54</v>
      </c>
    </row>
    <row r="24" spans="1:15" ht="10.199999999999999" customHeight="1" x14ac:dyDescent="0.25">
      <c r="A24" s="30">
        <v>3</v>
      </c>
      <c r="B24" s="106">
        <v>527.9</v>
      </c>
      <c r="C24" s="31">
        <f t="shared" si="7"/>
        <v>527.9</v>
      </c>
      <c r="D24" s="31">
        <f t="shared" ref="D24:O24" si="11">C24</f>
        <v>527.9</v>
      </c>
      <c r="E24" s="31">
        <f t="shared" si="11"/>
        <v>527.9</v>
      </c>
      <c r="F24" s="31">
        <f t="shared" si="11"/>
        <v>527.9</v>
      </c>
      <c r="G24" s="31">
        <f t="shared" si="11"/>
        <v>527.9</v>
      </c>
      <c r="H24" s="31">
        <f t="shared" si="11"/>
        <v>527.9</v>
      </c>
      <c r="I24" s="31">
        <v>527.9</v>
      </c>
      <c r="J24" s="31">
        <f t="shared" si="11"/>
        <v>527.9</v>
      </c>
      <c r="K24" s="31">
        <f t="shared" si="11"/>
        <v>527.9</v>
      </c>
      <c r="L24" s="31">
        <f t="shared" si="11"/>
        <v>527.9</v>
      </c>
      <c r="M24" s="31">
        <f t="shared" si="11"/>
        <v>527.9</v>
      </c>
      <c r="N24" s="31">
        <f t="shared" si="11"/>
        <v>527.9</v>
      </c>
      <c r="O24" s="31">
        <f t="shared" si="11"/>
        <v>527.9</v>
      </c>
    </row>
    <row r="25" spans="1:15" ht="10.199999999999999" customHeight="1" x14ac:dyDescent="0.25">
      <c r="A25" s="30">
        <v>4</v>
      </c>
      <c r="B25" s="106">
        <v>524.22</v>
      </c>
      <c r="C25" s="31">
        <f t="shared" si="7"/>
        <v>524.22</v>
      </c>
      <c r="D25" s="31">
        <f t="shared" ref="D25:O25" si="12">C25</f>
        <v>524.22</v>
      </c>
      <c r="E25" s="31">
        <f t="shared" si="12"/>
        <v>524.22</v>
      </c>
      <c r="F25" s="31">
        <f t="shared" si="12"/>
        <v>524.22</v>
      </c>
      <c r="G25" s="31">
        <f t="shared" si="12"/>
        <v>524.22</v>
      </c>
      <c r="H25" s="31">
        <f t="shared" si="12"/>
        <v>524.22</v>
      </c>
      <c r="I25" s="31">
        <v>524.22</v>
      </c>
      <c r="J25" s="31">
        <f t="shared" si="12"/>
        <v>524.22</v>
      </c>
      <c r="K25" s="31">
        <f t="shared" si="12"/>
        <v>524.22</v>
      </c>
      <c r="L25" s="31">
        <f t="shared" si="12"/>
        <v>524.22</v>
      </c>
      <c r="M25" s="31">
        <f t="shared" si="12"/>
        <v>524.22</v>
      </c>
      <c r="N25" s="31">
        <f t="shared" si="12"/>
        <v>524.22</v>
      </c>
      <c r="O25" s="31">
        <f t="shared" si="12"/>
        <v>524.22</v>
      </c>
    </row>
    <row r="26" spans="1:15" ht="10.199999999999999" customHeight="1" x14ac:dyDescent="0.25">
      <c r="A26" s="30">
        <v>5</v>
      </c>
      <c r="B26" s="106">
        <v>521.94000000000005</v>
      </c>
      <c r="C26" s="31">
        <f t="shared" si="7"/>
        <v>521.94000000000005</v>
      </c>
      <c r="D26" s="31">
        <f t="shared" ref="D26:O26" si="13">C26</f>
        <v>521.94000000000005</v>
      </c>
      <c r="E26" s="31">
        <f t="shared" si="13"/>
        <v>521.94000000000005</v>
      </c>
      <c r="F26" s="31">
        <f t="shared" si="13"/>
        <v>521.94000000000005</v>
      </c>
      <c r="G26" s="31">
        <f t="shared" si="13"/>
        <v>521.94000000000005</v>
      </c>
      <c r="H26" s="31">
        <f t="shared" si="13"/>
        <v>521.94000000000005</v>
      </c>
      <c r="I26" s="31">
        <v>521.94000000000005</v>
      </c>
      <c r="J26" s="31">
        <f t="shared" si="13"/>
        <v>521.94000000000005</v>
      </c>
      <c r="K26" s="31">
        <f t="shared" si="13"/>
        <v>521.94000000000005</v>
      </c>
      <c r="L26" s="31">
        <f t="shared" si="13"/>
        <v>521.94000000000005</v>
      </c>
      <c r="M26" s="31">
        <f t="shared" si="13"/>
        <v>521.94000000000005</v>
      </c>
      <c r="N26" s="31">
        <f t="shared" si="13"/>
        <v>521.94000000000005</v>
      </c>
      <c r="O26" s="31">
        <f t="shared" si="13"/>
        <v>521.94000000000005</v>
      </c>
    </row>
    <row r="27" spans="1:15" ht="10.199999999999999" customHeight="1" x14ac:dyDescent="0.25">
      <c r="A27" s="30">
        <v>6</v>
      </c>
      <c r="B27" s="106">
        <v>519.76</v>
      </c>
      <c r="C27" s="31">
        <f t="shared" si="7"/>
        <v>519.76</v>
      </c>
      <c r="D27" s="31">
        <f t="shared" ref="D27:O28" si="14">C27</f>
        <v>519.76</v>
      </c>
      <c r="E27" s="31">
        <f t="shared" si="14"/>
        <v>519.76</v>
      </c>
      <c r="F27" s="31">
        <f t="shared" si="14"/>
        <v>519.76</v>
      </c>
      <c r="G27" s="31">
        <f t="shared" si="14"/>
        <v>519.76</v>
      </c>
      <c r="H27" s="31">
        <f t="shared" si="14"/>
        <v>519.76</v>
      </c>
      <c r="I27" s="31">
        <v>519.76</v>
      </c>
      <c r="J27" s="31">
        <f t="shared" si="14"/>
        <v>519.76</v>
      </c>
      <c r="K27" s="31">
        <f t="shared" si="14"/>
        <v>519.76</v>
      </c>
      <c r="L27" s="31">
        <f t="shared" si="14"/>
        <v>519.76</v>
      </c>
      <c r="M27" s="31">
        <f t="shared" si="14"/>
        <v>519.76</v>
      </c>
      <c r="N27" s="31">
        <f t="shared" si="14"/>
        <v>519.76</v>
      </c>
      <c r="O27" s="31">
        <f t="shared" si="14"/>
        <v>519.76</v>
      </c>
    </row>
    <row r="28" spans="1:15" ht="10.199999999999999" customHeight="1" x14ac:dyDescent="0.25">
      <c r="A28" s="143" t="s">
        <v>247</v>
      </c>
      <c r="B28" s="106">
        <v>0</v>
      </c>
      <c r="C28" s="31">
        <f t="shared" si="7"/>
        <v>0</v>
      </c>
      <c r="D28" s="31">
        <f t="shared" si="14"/>
        <v>0</v>
      </c>
      <c r="E28" s="31">
        <f t="shared" si="14"/>
        <v>0</v>
      </c>
      <c r="F28" s="31">
        <f t="shared" si="14"/>
        <v>0</v>
      </c>
      <c r="G28" s="31">
        <f t="shared" si="14"/>
        <v>0</v>
      </c>
      <c r="H28" s="31">
        <f t="shared" si="14"/>
        <v>0</v>
      </c>
      <c r="I28" s="31"/>
      <c r="J28" s="31"/>
      <c r="K28" s="31"/>
      <c r="L28" s="31"/>
      <c r="M28" s="31"/>
      <c r="N28" s="31"/>
      <c r="O28" s="31"/>
    </row>
    <row r="29" spans="1:15" ht="10.199999999999999" customHeight="1" x14ac:dyDescent="0.25">
      <c r="A29" s="32"/>
      <c r="B29" s="107"/>
      <c r="C29" s="33">
        <f t="shared" si="7"/>
        <v>0</v>
      </c>
      <c r="D29" s="33">
        <f t="shared" ref="D29:O29" si="15">C29</f>
        <v>0</v>
      </c>
      <c r="E29" s="33">
        <f t="shared" si="15"/>
        <v>0</v>
      </c>
      <c r="F29" s="33">
        <f t="shared" si="15"/>
        <v>0</v>
      </c>
      <c r="G29" s="33">
        <f t="shared" si="15"/>
        <v>0</v>
      </c>
      <c r="H29" s="33">
        <f t="shared" si="15"/>
        <v>0</v>
      </c>
      <c r="I29" s="33">
        <f t="shared" si="15"/>
        <v>0</v>
      </c>
      <c r="J29" s="33">
        <f t="shared" si="15"/>
        <v>0</v>
      </c>
      <c r="K29" s="33">
        <f t="shared" si="15"/>
        <v>0</v>
      </c>
      <c r="L29" s="33">
        <f t="shared" si="15"/>
        <v>0</v>
      </c>
      <c r="M29" s="33">
        <f t="shared" si="15"/>
        <v>0</v>
      </c>
      <c r="N29" s="33">
        <f t="shared" si="15"/>
        <v>0</v>
      </c>
      <c r="O29" s="33">
        <f t="shared" si="15"/>
        <v>0</v>
      </c>
    </row>
    <row r="30" spans="1:15" ht="9" customHeight="1" x14ac:dyDescent="0.25"/>
    <row r="31" spans="1:15" x14ac:dyDescent="0.25">
      <c r="A31" s="21" t="s">
        <v>19</v>
      </c>
    </row>
    <row r="32" spans="1:15" ht="3" customHeight="1" x14ac:dyDescent="0.25"/>
    <row r="33" spans="1:24" ht="10.199999999999999" customHeight="1" x14ac:dyDescent="0.25">
      <c r="A33" s="470" t="s">
        <v>16</v>
      </c>
      <c r="B33" s="472" t="s">
        <v>17</v>
      </c>
      <c r="C33" s="472"/>
      <c r="D33" s="472"/>
      <c r="E33" s="472"/>
      <c r="F33" s="472"/>
      <c r="G33" s="472"/>
      <c r="H33" s="472"/>
      <c r="I33" s="472"/>
      <c r="J33" s="472"/>
      <c r="K33" s="472"/>
      <c r="L33" s="472"/>
      <c r="M33" s="472"/>
      <c r="N33" s="472"/>
      <c r="O33" s="473"/>
    </row>
    <row r="34" spans="1:24" s="27" customFormat="1" ht="10.199999999999999" customHeight="1" x14ac:dyDescent="0.25">
      <c r="A34" s="471"/>
      <c r="B34" s="25">
        <v>1</v>
      </c>
      <c r="C34" s="26">
        <v>2</v>
      </c>
      <c r="D34" s="26">
        <v>3</v>
      </c>
      <c r="E34" s="26">
        <v>4</v>
      </c>
      <c r="F34" s="26">
        <v>5</v>
      </c>
      <c r="G34" s="26">
        <v>6</v>
      </c>
      <c r="H34" s="26">
        <v>14</v>
      </c>
      <c r="I34" s="26">
        <v>7</v>
      </c>
      <c r="J34" s="26">
        <v>8</v>
      </c>
      <c r="K34" s="26">
        <v>9</v>
      </c>
      <c r="L34" s="26">
        <v>10</v>
      </c>
      <c r="M34" s="26">
        <v>11</v>
      </c>
      <c r="N34" s="26">
        <v>13</v>
      </c>
      <c r="O34" s="26">
        <v>12</v>
      </c>
    </row>
    <row r="35" spans="1:24" ht="10.199999999999999" customHeight="1" x14ac:dyDescent="0.25">
      <c r="A35" s="28" t="s">
        <v>2</v>
      </c>
      <c r="B35" s="105">
        <v>260.76</v>
      </c>
      <c r="C35" s="29">
        <f t="shared" ref="C35:C43" si="16">B35</f>
        <v>260.76</v>
      </c>
      <c r="D35" s="29">
        <f>C35</f>
        <v>260.76</v>
      </c>
      <c r="E35" s="29">
        <f>D35</f>
        <v>260.76</v>
      </c>
      <c r="F35" s="29">
        <f>E35</f>
        <v>260.76</v>
      </c>
      <c r="G35" s="29">
        <f>F35</f>
        <v>260.76</v>
      </c>
      <c r="H35" s="29">
        <f>G35</f>
        <v>260.76</v>
      </c>
      <c r="I35" s="29">
        <f t="shared" ref="I35:O35" si="17">H35</f>
        <v>260.76</v>
      </c>
      <c r="J35" s="29">
        <v>260.76</v>
      </c>
      <c r="K35" s="29">
        <f t="shared" si="17"/>
        <v>260.76</v>
      </c>
      <c r="L35" s="29">
        <f t="shared" si="17"/>
        <v>260.76</v>
      </c>
      <c r="M35" s="29">
        <f t="shared" si="17"/>
        <v>260.76</v>
      </c>
      <c r="N35" s="29">
        <f t="shared" si="17"/>
        <v>260.76</v>
      </c>
      <c r="O35" s="29">
        <f t="shared" si="17"/>
        <v>260.76</v>
      </c>
    </row>
    <row r="36" spans="1:24" ht="10.199999999999999" customHeight="1" x14ac:dyDescent="0.25">
      <c r="A36" s="30">
        <v>1</v>
      </c>
      <c r="B36" s="106">
        <v>0</v>
      </c>
      <c r="C36" s="31">
        <f t="shared" si="16"/>
        <v>0</v>
      </c>
      <c r="D36" s="31">
        <f t="shared" ref="D36:O36" si="18">C36</f>
        <v>0</v>
      </c>
      <c r="E36" s="31">
        <f t="shared" si="18"/>
        <v>0</v>
      </c>
      <c r="F36" s="31">
        <f t="shared" si="18"/>
        <v>0</v>
      </c>
      <c r="G36" s="31">
        <f t="shared" si="18"/>
        <v>0</v>
      </c>
      <c r="H36" s="31">
        <f t="shared" si="18"/>
        <v>0</v>
      </c>
      <c r="I36" s="31"/>
      <c r="J36" s="31">
        <v>0</v>
      </c>
      <c r="K36" s="31">
        <f t="shared" si="18"/>
        <v>0</v>
      </c>
      <c r="L36" s="31">
        <f t="shared" si="18"/>
        <v>0</v>
      </c>
      <c r="M36" s="31">
        <f t="shared" si="18"/>
        <v>0</v>
      </c>
      <c r="N36" s="31">
        <f t="shared" si="18"/>
        <v>0</v>
      </c>
      <c r="O36" s="31">
        <f t="shared" si="18"/>
        <v>0</v>
      </c>
    </row>
    <row r="37" spans="1:24" ht="10.199999999999999" customHeight="1" x14ac:dyDescent="0.25">
      <c r="A37" s="30">
        <v>2</v>
      </c>
      <c r="B37" s="106">
        <v>0</v>
      </c>
      <c r="C37" s="31">
        <f t="shared" si="16"/>
        <v>0</v>
      </c>
      <c r="D37" s="31">
        <f t="shared" ref="D37:O37" si="19">C37</f>
        <v>0</v>
      </c>
      <c r="E37" s="31">
        <f t="shared" si="19"/>
        <v>0</v>
      </c>
      <c r="F37" s="31">
        <f t="shared" si="19"/>
        <v>0</v>
      </c>
      <c r="G37" s="31">
        <f t="shared" si="19"/>
        <v>0</v>
      </c>
      <c r="H37" s="31">
        <f t="shared" si="19"/>
        <v>0</v>
      </c>
      <c r="I37" s="31"/>
      <c r="J37" s="31">
        <v>0</v>
      </c>
      <c r="K37" s="31">
        <f t="shared" si="19"/>
        <v>0</v>
      </c>
      <c r="L37" s="31">
        <f t="shared" si="19"/>
        <v>0</v>
      </c>
      <c r="M37" s="31">
        <f t="shared" si="19"/>
        <v>0</v>
      </c>
      <c r="N37" s="31">
        <f t="shared" si="19"/>
        <v>0</v>
      </c>
      <c r="O37" s="31">
        <f t="shared" si="19"/>
        <v>0</v>
      </c>
    </row>
    <row r="38" spans="1:24" ht="10.199999999999999" customHeight="1" x14ac:dyDescent="0.25">
      <c r="A38" s="30">
        <v>3</v>
      </c>
      <c r="B38" s="106">
        <v>0</v>
      </c>
      <c r="C38" s="31">
        <f t="shared" si="16"/>
        <v>0</v>
      </c>
      <c r="D38" s="31">
        <f t="shared" ref="D38:O38" si="20">C38</f>
        <v>0</v>
      </c>
      <c r="E38" s="31">
        <f t="shared" si="20"/>
        <v>0</v>
      </c>
      <c r="F38" s="31">
        <f t="shared" si="20"/>
        <v>0</v>
      </c>
      <c r="G38" s="31">
        <f t="shared" si="20"/>
        <v>0</v>
      </c>
      <c r="H38" s="31">
        <f t="shared" si="20"/>
        <v>0</v>
      </c>
      <c r="I38" s="31"/>
      <c r="J38" s="31">
        <v>0</v>
      </c>
      <c r="K38" s="31">
        <f t="shared" si="20"/>
        <v>0</v>
      </c>
      <c r="L38" s="31">
        <f t="shared" si="20"/>
        <v>0</v>
      </c>
      <c r="M38" s="31">
        <f t="shared" si="20"/>
        <v>0</v>
      </c>
      <c r="N38" s="31">
        <f t="shared" si="20"/>
        <v>0</v>
      </c>
      <c r="O38" s="31">
        <f t="shared" si="20"/>
        <v>0</v>
      </c>
    </row>
    <row r="39" spans="1:24" ht="10.199999999999999" customHeight="1" x14ac:dyDescent="0.25">
      <c r="A39" s="30">
        <v>4</v>
      </c>
      <c r="B39" s="106">
        <v>0</v>
      </c>
      <c r="C39" s="31">
        <f t="shared" si="16"/>
        <v>0</v>
      </c>
      <c r="D39" s="31">
        <f t="shared" ref="D39:O39" si="21">C39</f>
        <v>0</v>
      </c>
      <c r="E39" s="31">
        <f t="shared" si="21"/>
        <v>0</v>
      </c>
      <c r="F39" s="31">
        <f t="shared" si="21"/>
        <v>0</v>
      </c>
      <c r="G39" s="31">
        <f t="shared" si="21"/>
        <v>0</v>
      </c>
      <c r="H39" s="31">
        <f t="shared" si="21"/>
        <v>0</v>
      </c>
      <c r="I39" s="31"/>
      <c r="J39" s="31">
        <v>0</v>
      </c>
      <c r="K39" s="31">
        <f t="shared" si="21"/>
        <v>0</v>
      </c>
      <c r="L39" s="31">
        <f t="shared" si="21"/>
        <v>0</v>
      </c>
      <c r="M39" s="31">
        <f t="shared" si="21"/>
        <v>0</v>
      </c>
      <c r="N39" s="31">
        <f t="shared" si="21"/>
        <v>0</v>
      </c>
      <c r="O39" s="31">
        <f t="shared" si="21"/>
        <v>0</v>
      </c>
    </row>
    <row r="40" spans="1:24" ht="10.199999999999999" customHeight="1" x14ac:dyDescent="0.25">
      <c r="A40" s="30">
        <v>5</v>
      </c>
      <c r="B40" s="106">
        <v>0</v>
      </c>
      <c r="C40" s="31">
        <f t="shared" si="16"/>
        <v>0</v>
      </c>
      <c r="D40" s="31">
        <f t="shared" ref="D40:O40" si="22">C40</f>
        <v>0</v>
      </c>
      <c r="E40" s="31">
        <f t="shared" si="22"/>
        <v>0</v>
      </c>
      <c r="F40" s="31">
        <f t="shared" si="22"/>
        <v>0</v>
      </c>
      <c r="G40" s="31">
        <f t="shared" si="22"/>
        <v>0</v>
      </c>
      <c r="H40" s="31">
        <f t="shared" si="22"/>
        <v>0</v>
      </c>
      <c r="I40" s="31"/>
      <c r="J40" s="31">
        <v>0</v>
      </c>
      <c r="K40" s="31">
        <f t="shared" si="22"/>
        <v>0</v>
      </c>
      <c r="L40" s="31">
        <f t="shared" si="22"/>
        <v>0</v>
      </c>
      <c r="M40" s="31">
        <f t="shared" si="22"/>
        <v>0</v>
      </c>
      <c r="N40" s="31">
        <f t="shared" si="22"/>
        <v>0</v>
      </c>
      <c r="O40" s="31">
        <f t="shared" si="22"/>
        <v>0</v>
      </c>
    </row>
    <row r="41" spans="1:24" ht="10.199999999999999" customHeight="1" x14ac:dyDescent="0.25">
      <c r="A41" s="30">
        <v>6</v>
      </c>
      <c r="B41" s="106">
        <v>0</v>
      </c>
      <c r="C41" s="31">
        <f t="shared" si="16"/>
        <v>0</v>
      </c>
      <c r="D41" s="31">
        <f t="shared" ref="D41:O41" si="23">C41</f>
        <v>0</v>
      </c>
      <c r="E41" s="31">
        <f t="shared" si="23"/>
        <v>0</v>
      </c>
      <c r="F41" s="31">
        <f t="shared" si="23"/>
        <v>0</v>
      </c>
      <c r="G41" s="31">
        <f t="shared" si="23"/>
        <v>0</v>
      </c>
      <c r="H41" s="31">
        <f t="shared" si="23"/>
        <v>0</v>
      </c>
      <c r="I41" s="31"/>
      <c r="J41" s="31">
        <v>0</v>
      </c>
      <c r="K41" s="31">
        <f t="shared" si="23"/>
        <v>0</v>
      </c>
      <c r="L41" s="31">
        <f t="shared" si="23"/>
        <v>0</v>
      </c>
      <c r="M41" s="31">
        <f t="shared" si="23"/>
        <v>0</v>
      </c>
      <c r="N41" s="31">
        <f t="shared" si="23"/>
        <v>0</v>
      </c>
      <c r="O41" s="31">
        <f t="shared" si="23"/>
        <v>0</v>
      </c>
    </row>
    <row r="42" spans="1:24" ht="10.199999999999999" customHeight="1" x14ac:dyDescent="0.25">
      <c r="A42" s="143" t="s">
        <v>247</v>
      </c>
      <c r="B42" s="106"/>
      <c r="C42" s="31"/>
      <c r="D42" s="31"/>
      <c r="E42" s="31"/>
      <c r="F42" s="31"/>
      <c r="G42" s="31"/>
      <c r="H42" s="31"/>
      <c r="I42" s="31"/>
      <c r="J42" s="31"/>
      <c r="K42" s="31"/>
      <c r="L42" s="31"/>
      <c r="M42" s="31"/>
      <c r="N42" s="31"/>
      <c r="O42" s="31"/>
    </row>
    <row r="43" spans="1:24" ht="10.199999999999999" customHeight="1" x14ac:dyDescent="0.25">
      <c r="A43" s="32"/>
      <c r="B43" s="107"/>
      <c r="C43" s="33">
        <f t="shared" si="16"/>
        <v>0</v>
      </c>
      <c r="D43" s="33">
        <f t="shared" ref="D43:O43" si="24">C43</f>
        <v>0</v>
      </c>
      <c r="E43" s="33">
        <f t="shared" si="24"/>
        <v>0</v>
      </c>
      <c r="F43" s="33">
        <f t="shared" si="24"/>
        <v>0</v>
      </c>
      <c r="G43" s="33">
        <f t="shared" si="24"/>
        <v>0</v>
      </c>
      <c r="H43" s="33">
        <f t="shared" si="24"/>
        <v>0</v>
      </c>
      <c r="I43" s="33">
        <f t="shared" si="24"/>
        <v>0</v>
      </c>
      <c r="J43" s="33">
        <f t="shared" si="24"/>
        <v>0</v>
      </c>
      <c r="K43" s="33">
        <f t="shared" si="24"/>
        <v>0</v>
      </c>
      <c r="L43" s="33">
        <f t="shared" si="24"/>
        <v>0</v>
      </c>
      <c r="M43" s="33">
        <f t="shared" si="24"/>
        <v>0</v>
      </c>
      <c r="N43" s="33">
        <f t="shared" si="24"/>
        <v>0</v>
      </c>
      <c r="O43" s="33">
        <f t="shared" si="24"/>
        <v>0</v>
      </c>
    </row>
    <row r="44" spans="1:24" ht="9" customHeight="1" x14ac:dyDescent="0.25"/>
    <row r="45" spans="1:24" ht="10.199999999999999" customHeight="1" x14ac:dyDescent="0.25">
      <c r="A45" s="21" t="s">
        <v>20</v>
      </c>
    </row>
    <row r="46" spans="1:24" ht="3" customHeight="1" x14ac:dyDescent="0.25"/>
    <row r="47" spans="1:24" ht="10.199999999999999" customHeight="1" x14ac:dyDescent="0.25">
      <c r="A47" s="470" t="s">
        <v>16</v>
      </c>
      <c r="B47" s="472" t="s">
        <v>17</v>
      </c>
      <c r="C47" s="472"/>
      <c r="D47" s="472"/>
      <c r="E47" s="472"/>
      <c r="F47" s="472"/>
      <c r="G47" s="472"/>
      <c r="H47" s="472"/>
      <c r="I47" s="472"/>
      <c r="J47" s="472"/>
      <c r="K47" s="472"/>
      <c r="L47" s="472"/>
      <c r="M47" s="472"/>
      <c r="N47" s="472"/>
      <c r="O47" s="473"/>
    </row>
    <row r="48" spans="1:24" s="27" customFormat="1" ht="10.199999999999999" customHeight="1" x14ac:dyDescent="0.25">
      <c r="A48" s="471"/>
      <c r="B48" s="25">
        <v>1</v>
      </c>
      <c r="C48" s="26">
        <v>2</v>
      </c>
      <c r="D48" s="26">
        <v>3</v>
      </c>
      <c r="E48" s="26">
        <v>4</v>
      </c>
      <c r="F48" s="26">
        <v>5</v>
      </c>
      <c r="G48" s="26">
        <v>6</v>
      </c>
      <c r="H48" s="26">
        <v>14</v>
      </c>
      <c r="I48" s="26">
        <v>7</v>
      </c>
      <c r="J48" s="26">
        <v>8</v>
      </c>
      <c r="K48" s="26">
        <v>9</v>
      </c>
      <c r="L48" s="26">
        <v>10</v>
      </c>
      <c r="M48" s="26">
        <v>11</v>
      </c>
      <c r="N48" s="26">
        <v>13</v>
      </c>
      <c r="O48" s="26">
        <v>12</v>
      </c>
      <c r="X48" s="34"/>
    </row>
    <row r="49" spans="1:15" ht="10.199999999999999" customHeight="1" x14ac:dyDescent="0.25">
      <c r="A49" s="28" t="s">
        <v>2</v>
      </c>
      <c r="B49" s="105"/>
      <c r="C49" s="29">
        <f t="shared" ref="C49:C55" si="25">B49</f>
        <v>0</v>
      </c>
      <c r="D49" s="29">
        <f t="shared" ref="D49:O55" si="26">C49</f>
        <v>0</v>
      </c>
      <c r="E49" s="29">
        <f t="shared" si="26"/>
        <v>0</v>
      </c>
      <c r="F49" s="29">
        <f t="shared" si="26"/>
        <v>0</v>
      </c>
      <c r="G49" s="29">
        <f t="shared" si="26"/>
        <v>0</v>
      </c>
      <c r="H49" s="29">
        <f t="shared" si="26"/>
        <v>0</v>
      </c>
      <c r="I49" s="29">
        <f t="shared" si="26"/>
        <v>0</v>
      </c>
      <c r="J49" s="29">
        <f t="shared" si="26"/>
        <v>0</v>
      </c>
      <c r="K49" s="29">
        <f t="shared" si="26"/>
        <v>0</v>
      </c>
      <c r="L49" s="29">
        <f t="shared" si="26"/>
        <v>0</v>
      </c>
      <c r="M49" s="29">
        <f t="shared" si="26"/>
        <v>0</v>
      </c>
      <c r="N49" s="29">
        <f t="shared" si="26"/>
        <v>0</v>
      </c>
      <c r="O49" s="29">
        <f t="shared" si="26"/>
        <v>0</v>
      </c>
    </row>
    <row r="50" spans="1:15" ht="10.199999999999999" customHeight="1" x14ac:dyDescent="0.25">
      <c r="A50" s="30">
        <v>1</v>
      </c>
      <c r="B50" s="106">
        <f>Tab!G124</f>
        <v>8</v>
      </c>
      <c r="C50" s="31">
        <f t="shared" si="25"/>
        <v>8</v>
      </c>
      <c r="D50" s="31">
        <f t="shared" ref="D50:H55" si="27">C50</f>
        <v>8</v>
      </c>
      <c r="E50" s="31">
        <f t="shared" si="27"/>
        <v>8</v>
      </c>
      <c r="F50" s="31">
        <f t="shared" si="27"/>
        <v>8</v>
      </c>
      <c r="G50" s="31">
        <f t="shared" si="27"/>
        <v>8</v>
      </c>
      <c r="H50" s="31">
        <f t="shared" si="27"/>
        <v>8</v>
      </c>
      <c r="I50" s="31">
        <f t="shared" si="26"/>
        <v>8</v>
      </c>
      <c r="J50" s="31">
        <f t="shared" si="26"/>
        <v>8</v>
      </c>
      <c r="K50" s="31">
        <f t="shared" si="26"/>
        <v>8</v>
      </c>
      <c r="L50" s="31">
        <f t="shared" si="26"/>
        <v>8</v>
      </c>
      <c r="M50" s="31">
        <f t="shared" si="26"/>
        <v>8</v>
      </c>
      <c r="N50" s="31">
        <f t="shared" si="26"/>
        <v>8</v>
      </c>
      <c r="O50" s="31">
        <f t="shared" si="26"/>
        <v>8</v>
      </c>
    </row>
    <row r="51" spans="1:15" ht="10.199999999999999" customHeight="1" x14ac:dyDescent="0.25">
      <c r="A51" s="30">
        <v>2</v>
      </c>
      <c r="B51" s="106">
        <f>Tab!G125</f>
        <v>8</v>
      </c>
      <c r="C51" s="31">
        <f t="shared" si="25"/>
        <v>8</v>
      </c>
      <c r="D51" s="31">
        <f t="shared" si="27"/>
        <v>8</v>
      </c>
      <c r="E51" s="31">
        <f t="shared" si="27"/>
        <v>8</v>
      </c>
      <c r="F51" s="31">
        <f t="shared" si="27"/>
        <v>8</v>
      </c>
      <c r="G51" s="31">
        <f t="shared" si="27"/>
        <v>8</v>
      </c>
      <c r="H51" s="31">
        <f t="shared" si="27"/>
        <v>8</v>
      </c>
      <c r="I51" s="31">
        <f t="shared" si="26"/>
        <v>8</v>
      </c>
      <c r="J51" s="31">
        <f t="shared" si="26"/>
        <v>8</v>
      </c>
      <c r="K51" s="31">
        <f t="shared" si="26"/>
        <v>8</v>
      </c>
      <c r="L51" s="31">
        <f t="shared" si="26"/>
        <v>8</v>
      </c>
      <c r="M51" s="31">
        <f t="shared" si="26"/>
        <v>8</v>
      </c>
      <c r="N51" s="31">
        <f t="shared" si="26"/>
        <v>8</v>
      </c>
      <c r="O51" s="31">
        <f t="shared" si="26"/>
        <v>8</v>
      </c>
    </row>
    <row r="52" spans="1:15" ht="10.199999999999999" customHeight="1" x14ac:dyDescent="0.25">
      <c r="A52" s="30">
        <v>3</v>
      </c>
      <c r="B52" s="106">
        <f>Tab!G126</f>
        <v>8</v>
      </c>
      <c r="C52" s="31">
        <f t="shared" si="25"/>
        <v>8</v>
      </c>
      <c r="D52" s="31">
        <f t="shared" si="27"/>
        <v>8</v>
      </c>
      <c r="E52" s="31">
        <f t="shared" si="27"/>
        <v>8</v>
      </c>
      <c r="F52" s="31">
        <f t="shared" si="27"/>
        <v>8</v>
      </c>
      <c r="G52" s="31">
        <f t="shared" si="27"/>
        <v>8</v>
      </c>
      <c r="H52" s="31">
        <f t="shared" si="27"/>
        <v>8</v>
      </c>
      <c r="I52" s="31">
        <f t="shared" si="26"/>
        <v>8</v>
      </c>
      <c r="J52" s="31">
        <f t="shared" si="26"/>
        <v>8</v>
      </c>
      <c r="K52" s="31">
        <f t="shared" si="26"/>
        <v>8</v>
      </c>
      <c r="L52" s="31">
        <f t="shared" si="26"/>
        <v>8</v>
      </c>
      <c r="M52" s="31">
        <f t="shared" si="26"/>
        <v>8</v>
      </c>
      <c r="N52" s="31">
        <f t="shared" si="26"/>
        <v>8</v>
      </c>
      <c r="O52" s="31">
        <f t="shared" si="26"/>
        <v>8</v>
      </c>
    </row>
    <row r="53" spans="1:15" ht="10.199999999999999" customHeight="1" x14ac:dyDescent="0.25">
      <c r="A53" s="30">
        <v>4</v>
      </c>
      <c r="B53" s="106">
        <f>Tab!G127</f>
        <v>8</v>
      </c>
      <c r="C53" s="31">
        <f t="shared" si="25"/>
        <v>8</v>
      </c>
      <c r="D53" s="31">
        <f t="shared" si="27"/>
        <v>8</v>
      </c>
      <c r="E53" s="31">
        <f t="shared" si="27"/>
        <v>8</v>
      </c>
      <c r="F53" s="31">
        <f t="shared" si="27"/>
        <v>8</v>
      </c>
      <c r="G53" s="31">
        <f t="shared" si="27"/>
        <v>8</v>
      </c>
      <c r="H53" s="31">
        <f t="shared" si="27"/>
        <v>8</v>
      </c>
      <c r="I53" s="31">
        <f t="shared" si="26"/>
        <v>8</v>
      </c>
      <c r="J53" s="31">
        <f t="shared" si="26"/>
        <v>8</v>
      </c>
      <c r="K53" s="31">
        <f t="shared" si="26"/>
        <v>8</v>
      </c>
      <c r="L53" s="31">
        <f t="shared" si="26"/>
        <v>8</v>
      </c>
      <c r="M53" s="31">
        <f t="shared" si="26"/>
        <v>8</v>
      </c>
      <c r="N53" s="31">
        <f t="shared" si="26"/>
        <v>8</v>
      </c>
      <c r="O53" s="31">
        <f t="shared" si="26"/>
        <v>8</v>
      </c>
    </row>
    <row r="54" spans="1:15" ht="10.199999999999999" customHeight="1" x14ac:dyDescent="0.25">
      <c r="A54" s="30">
        <v>5</v>
      </c>
      <c r="B54" s="106">
        <f>Tab!G128</f>
        <v>8</v>
      </c>
      <c r="C54" s="31">
        <f t="shared" si="25"/>
        <v>8</v>
      </c>
      <c r="D54" s="31">
        <f t="shared" si="27"/>
        <v>8</v>
      </c>
      <c r="E54" s="31">
        <f t="shared" si="27"/>
        <v>8</v>
      </c>
      <c r="F54" s="31">
        <f t="shared" si="27"/>
        <v>8</v>
      </c>
      <c r="G54" s="31">
        <f t="shared" si="27"/>
        <v>8</v>
      </c>
      <c r="H54" s="31">
        <f t="shared" si="27"/>
        <v>8</v>
      </c>
      <c r="I54" s="31">
        <f t="shared" si="26"/>
        <v>8</v>
      </c>
      <c r="J54" s="31">
        <f t="shared" si="26"/>
        <v>8</v>
      </c>
      <c r="K54" s="31">
        <f t="shared" si="26"/>
        <v>8</v>
      </c>
      <c r="L54" s="31">
        <f t="shared" si="26"/>
        <v>8</v>
      </c>
      <c r="M54" s="31">
        <f t="shared" si="26"/>
        <v>8</v>
      </c>
      <c r="N54" s="31">
        <f t="shared" si="26"/>
        <v>8</v>
      </c>
      <c r="O54" s="31">
        <f t="shared" si="26"/>
        <v>8</v>
      </c>
    </row>
    <row r="55" spans="1:15" ht="10.199999999999999" customHeight="1" x14ac:dyDescent="0.25">
      <c r="A55" s="30">
        <v>6</v>
      </c>
      <c r="B55" s="106">
        <f>Tab!G129</f>
        <v>8</v>
      </c>
      <c r="C55" s="31">
        <f t="shared" si="25"/>
        <v>8</v>
      </c>
      <c r="D55" s="31">
        <f t="shared" si="27"/>
        <v>8</v>
      </c>
      <c r="E55" s="31">
        <f t="shared" si="27"/>
        <v>8</v>
      </c>
      <c r="F55" s="31">
        <f t="shared" si="27"/>
        <v>8</v>
      </c>
      <c r="G55" s="31">
        <f t="shared" si="27"/>
        <v>8</v>
      </c>
      <c r="H55" s="31">
        <f t="shared" si="27"/>
        <v>8</v>
      </c>
      <c r="I55" s="31">
        <f t="shared" si="26"/>
        <v>8</v>
      </c>
      <c r="J55" s="31">
        <f t="shared" si="26"/>
        <v>8</v>
      </c>
      <c r="K55" s="31">
        <f t="shared" si="26"/>
        <v>8</v>
      </c>
      <c r="L55" s="31">
        <f t="shared" si="26"/>
        <v>8</v>
      </c>
      <c r="M55" s="31">
        <f t="shared" si="26"/>
        <v>8</v>
      </c>
      <c r="N55" s="31">
        <f t="shared" si="26"/>
        <v>8</v>
      </c>
      <c r="O55" s="31">
        <f t="shared" si="26"/>
        <v>8</v>
      </c>
    </row>
    <row r="56" spans="1:15" ht="10.199999999999999" customHeight="1" x14ac:dyDescent="0.25">
      <c r="A56" s="143" t="s">
        <v>247</v>
      </c>
      <c r="B56" s="106"/>
      <c r="C56" s="31"/>
      <c r="D56" s="31"/>
      <c r="E56" s="31"/>
      <c r="F56" s="31"/>
      <c r="G56" s="31"/>
      <c r="H56" s="31"/>
      <c r="I56" s="35"/>
      <c r="J56" s="31"/>
      <c r="K56" s="31"/>
      <c r="L56" s="31"/>
      <c r="M56" s="31"/>
      <c r="N56" s="31"/>
      <c r="O56" s="31"/>
    </row>
    <row r="57" spans="1:15" ht="10.199999999999999" customHeight="1" x14ac:dyDescent="0.25">
      <c r="A57" s="32"/>
      <c r="B57" s="107"/>
      <c r="C57" s="33">
        <f t="shared" ref="C57:H57" si="28">B57</f>
        <v>0</v>
      </c>
      <c r="D57" s="33">
        <f t="shared" si="28"/>
        <v>0</v>
      </c>
      <c r="E57" s="33">
        <f t="shared" si="28"/>
        <v>0</v>
      </c>
      <c r="F57" s="33">
        <f t="shared" si="28"/>
        <v>0</v>
      </c>
      <c r="G57" s="33">
        <f t="shared" si="28"/>
        <v>0</v>
      </c>
      <c r="H57" s="33">
        <f t="shared" si="28"/>
        <v>0</v>
      </c>
      <c r="I57" s="36"/>
      <c r="J57" s="33">
        <f t="shared" ref="J57:O57" si="29">I57</f>
        <v>0</v>
      </c>
      <c r="K57" s="33">
        <f t="shared" si="29"/>
        <v>0</v>
      </c>
      <c r="L57" s="33">
        <f t="shared" si="29"/>
        <v>0</v>
      </c>
      <c r="M57" s="33">
        <f t="shared" si="29"/>
        <v>0</v>
      </c>
      <c r="N57" s="33">
        <f t="shared" si="29"/>
        <v>0</v>
      </c>
      <c r="O57" s="33">
        <f t="shared" si="29"/>
        <v>0</v>
      </c>
    </row>
    <row r="58" spans="1:15" ht="9" customHeight="1" x14ac:dyDescent="0.25"/>
    <row r="59" spans="1:15" ht="10.199999999999999" customHeight="1" x14ac:dyDescent="0.25">
      <c r="A59" s="21" t="s">
        <v>21</v>
      </c>
    </row>
    <row r="60" spans="1:15" ht="3" customHeight="1" x14ac:dyDescent="0.25"/>
    <row r="61" spans="1:15" ht="10.199999999999999" customHeight="1" x14ac:dyDescent="0.25">
      <c r="A61" s="470" t="s">
        <v>16</v>
      </c>
      <c r="B61" s="472" t="s">
        <v>17</v>
      </c>
      <c r="C61" s="472"/>
      <c r="D61" s="472"/>
      <c r="E61" s="472"/>
      <c r="F61" s="472"/>
      <c r="G61" s="472"/>
      <c r="H61" s="472"/>
      <c r="I61" s="472"/>
      <c r="J61" s="472"/>
      <c r="K61" s="472"/>
      <c r="L61" s="472"/>
      <c r="M61" s="472"/>
      <c r="N61" s="472"/>
      <c r="O61" s="473"/>
    </row>
    <row r="62" spans="1:15" s="27" customFormat="1" ht="10.199999999999999" customHeight="1" x14ac:dyDescent="0.25">
      <c r="A62" s="471"/>
      <c r="B62" s="25">
        <v>1</v>
      </c>
      <c r="C62" s="26">
        <v>2</v>
      </c>
      <c r="D62" s="26">
        <v>3</v>
      </c>
      <c r="E62" s="26">
        <v>4</v>
      </c>
      <c r="F62" s="26">
        <v>5</v>
      </c>
      <c r="G62" s="26">
        <v>6</v>
      </c>
      <c r="H62" s="26">
        <v>14</v>
      </c>
      <c r="I62" s="26">
        <v>7</v>
      </c>
      <c r="J62" s="26">
        <v>8</v>
      </c>
      <c r="K62" s="26">
        <v>9</v>
      </c>
      <c r="L62" s="26">
        <v>10</v>
      </c>
      <c r="M62" s="26">
        <v>11</v>
      </c>
      <c r="N62" s="26">
        <v>13</v>
      </c>
      <c r="O62" s="26">
        <v>12</v>
      </c>
    </row>
    <row r="63" spans="1:15" ht="10.199999999999999" customHeight="1" x14ac:dyDescent="0.25">
      <c r="A63" s="28" t="s">
        <v>2</v>
      </c>
      <c r="B63" s="105">
        <v>25.46</v>
      </c>
      <c r="C63" s="29">
        <f>B63</f>
        <v>25.46</v>
      </c>
      <c r="D63" s="29">
        <f t="shared" ref="D63:O63" si="30">C63</f>
        <v>25.46</v>
      </c>
      <c r="E63" s="29">
        <f t="shared" si="30"/>
        <v>25.46</v>
      </c>
      <c r="F63" s="29">
        <f t="shared" si="30"/>
        <v>25.46</v>
      </c>
      <c r="G63" s="29">
        <f t="shared" si="30"/>
        <v>25.46</v>
      </c>
      <c r="H63" s="29">
        <f t="shared" si="30"/>
        <v>25.46</v>
      </c>
      <c r="I63" s="29">
        <f t="shared" si="30"/>
        <v>25.46</v>
      </c>
      <c r="J63" s="29">
        <f t="shared" si="30"/>
        <v>25.46</v>
      </c>
      <c r="K63" s="29">
        <f t="shared" si="30"/>
        <v>25.46</v>
      </c>
      <c r="L63" s="29">
        <f t="shared" si="30"/>
        <v>25.46</v>
      </c>
      <c r="M63" s="29">
        <f t="shared" si="30"/>
        <v>25.46</v>
      </c>
      <c r="N63" s="29">
        <f t="shared" si="30"/>
        <v>25.46</v>
      </c>
      <c r="O63" s="29">
        <f t="shared" si="30"/>
        <v>25.46</v>
      </c>
    </row>
    <row r="64" spans="1:15" ht="10.199999999999999" customHeight="1" x14ac:dyDescent="0.25">
      <c r="A64" s="30">
        <v>1</v>
      </c>
      <c r="B64" s="106">
        <v>24.84</v>
      </c>
      <c r="C64" s="31">
        <f t="shared" ref="C64:O64" si="31">B64</f>
        <v>24.84</v>
      </c>
      <c r="D64" s="31">
        <f t="shared" si="31"/>
        <v>24.84</v>
      </c>
      <c r="E64" s="31">
        <f t="shared" si="31"/>
        <v>24.84</v>
      </c>
      <c r="F64" s="31">
        <f t="shared" si="31"/>
        <v>24.84</v>
      </c>
      <c r="G64" s="31">
        <f t="shared" si="31"/>
        <v>24.84</v>
      </c>
      <c r="H64" s="31">
        <f t="shared" si="31"/>
        <v>24.84</v>
      </c>
      <c r="I64" s="31">
        <f t="shared" si="31"/>
        <v>24.84</v>
      </c>
      <c r="J64" s="31">
        <f t="shared" si="31"/>
        <v>24.84</v>
      </c>
      <c r="K64" s="31">
        <f t="shared" si="31"/>
        <v>24.84</v>
      </c>
      <c r="L64" s="31">
        <f t="shared" si="31"/>
        <v>24.84</v>
      </c>
      <c r="M64" s="31">
        <f t="shared" si="31"/>
        <v>24.84</v>
      </c>
      <c r="N64" s="31">
        <f t="shared" si="31"/>
        <v>24.84</v>
      </c>
      <c r="O64" s="31">
        <f t="shared" si="31"/>
        <v>24.84</v>
      </c>
    </row>
    <row r="65" spans="1:15" ht="10.199999999999999" customHeight="1" x14ac:dyDescent="0.25">
      <c r="A65" s="30">
        <v>2</v>
      </c>
      <c r="B65" s="106">
        <v>22.83</v>
      </c>
      <c r="C65" s="31">
        <f t="shared" ref="C65:O65" si="32">B65</f>
        <v>22.83</v>
      </c>
      <c r="D65" s="31">
        <f t="shared" si="32"/>
        <v>22.83</v>
      </c>
      <c r="E65" s="31">
        <f t="shared" si="32"/>
        <v>22.83</v>
      </c>
      <c r="F65" s="31">
        <f t="shared" si="32"/>
        <v>22.83</v>
      </c>
      <c r="G65" s="31">
        <f t="shared" si="32"/>
        <v>22.83</v>
      </c>
      <c r="H65" s="31">
        <f t="shared" si="32"/>
        <v>22.83</v>
      </c>
      <c r="I65" s="31">
        <f t="shared" si="32"/>
        <v>22.83</v>
      </c>
      <c r="J65" s="31">
        <f t="shared" si="32"/>
        <v>22.83</v>
      </c>
      <c r="K65" s="31">
        <f t="shared" si="32"/>
        <v>22.83</v>
      </c>
      <c r="L65" s="31">
        <f t="shared" si="32"/>
        <v>22.83</v>
      </c>
      <c r="M65" s="31">
        <f t="shared" si="32"/>
        <v>22.83</v>
      </c>
      <c r="N65" s="31">
        <f t="shared" si="32"/>
        <v>22.83</v>
      </c>
      <c r="O65" s="31">
        <f t="shared" si="32"/>
        <v>22.83</v>
      </c>
    </row>
    <row r="66" spans="1:15" ht="10.199999999999999" customHeight="1" x14ac:dyDescent="0.25">
      <c r="A66" s="30">
        <v>3</v>
      </c>
      <c r="B66" s="106">
        <v>21.95</v>
      </c>
      <c r="C66" s="31">
        <f t="shared" ref="C66:O66" si="33">B66</f>
        <v>21.95</v>
      </c>
      <c r="D66" s="31">
        <f t="shared" si="33"/>
        <v>21.95</v>
      </c>
      <c r="E66" s="31">
        <f t="shared" si="33"/>
        <v>21.95</v>
      </c>
      <c r="F66" s="31">
        <f t="shared" si="33"/>
        <v>21.95</v>
      </c>
      <c r="G66" s="31">
        <f t="shared" si="33"/>
        <v>21.95</v>
      </c>
      <c r="H66" s="31">
        <f t="shared" si="33"/>
        <v>21.95</v>
      </c>
      <c r="I66" s="31">
        <f t="shared" si="33"/>
        <v>21.95</v>
      </c>
      <c r="J66" s="31">
        <f t="shared" si="33"/>
        <v>21.95</v>
      </c>
      <c r="K66" s="31">
        <f t="shared" si="33"/>
        <v>21.95</v>
      </c>
      <c r="L66" s="31">
        <f t="shared" si="33"/>
        <v>21.95</v>
      </c>
      <c r="M66" s="31">
        <f t="shared" si="33"/>
        <v>21.95</v>
      </c>
      <c r="N66" s="31">
        <f t="shared" si="33"/>
        <v>21.95</v>
      </c>
      <c r="O66" s="31">
        <f t="shared" si="33"/>
        <v>21.95</v>
      </c>
    </row>
    <row r="67" spans="1:15" ht="10.199999999999999" customHeight="1" x14ac:dyDescent="0.25">
      <c r="A67" s="30">
        <v>4</v>
      </c>
      <c r="B67" s="106">
        <v>20.66</v>
      </c>
      <c r="C67" s="31">
        <f t="shared" ref="C67:O67" si="34">B67</f>
        <v>20.66</v>
      </c>
      <c r="D67" s="31">
        <f t="shared" si="34"/>
        <v>20.66</v>
      </c>
      <c r="E67" s="31">
        <f t="shared" si="34"/>
        <v>20.66</v>
      </c>
      <c r="F67" s="31">
        <f t="shared" si="34"/>
        <v>20.66</v>
      </c>
      <c r="G67" s="31">
        <f t="shared" si="34"/>
        <v>20.66</v>
      </c>
      <c r="H67" s="31">
        <f t="shared" si="34"/>
        <v>20.66</v>
      </c>
      <c r="I67" s="31">
        <f t="shared" si="34"/>
        <v>20.66</v>
      </c>
      <c r="J67" s="31">
        <f t="shared" si="34"/>
        <v>20.66</v>
      </c>
      <c r="K67" s="31">
        <f t="shared" si="34"/>
        <v>20.66</v>
      </c>
      <c r="L67" s="31">
        <f t="shared" si="34"/>
        <v>20.66</v>
      </c>
      <c r="M67" s="31">
        <f t="shared" si="34"/>
        <v>20.66</v>
      </c>
      <c r="N67" s="31">
        <f t="shared" si="34"/>
        <v>20.66</v>
      </c>
      <c r="O67" s="31">
        <f t="shared" si="34"/>
        <v>20.66</v>
      </c>
    </row>
    <row r="68" spans="1:15" ht="10.199999999999999" customHeight="1" x14ac:dyDescent="0.25">
      <c r="A68" s="30">
        <v>5</v>
      </c>
      <c r="B68" s="106">
        <v>20.3</v>
      </c>
      <c r="C68" s="31">
        <f t="shared" ref="C68:O68" si="35">B68</f>
        <v>20.3</v>
      </c>
      <c r="D68" s="31">
        <f t="shared" si="35"/>
        <v>20.3</v>
      </c>
      <c r="E68" s="31">
        <f t="shared" si="35"/>
        <v>20.3</v>
      </c>
      <c r="F68" s="31">
        <f t="shared" si="35"/>
        <v>20.3</v>
      </c>
      <c r="G68" s="31">
        <f t="shared" si="35"/>
        <v>20.3</v>
      </c>
      <c r="H68" s="31">
        <f t="shared" si="35"/>
        <v>20.3</v>
      </c>
      <c r="I68" s="31">
        <f t="shared" si="35"/>
        <v>20.3</v>
      </c>
      <c r="J68" s="31">
        <f t="shared" si="35"/>
        <v>20.3</v>
      </c>
      <c r="K68" s="31">
        <f t="shared" si="35"/>
        <v>20.3</v>
      </c>
      <c r="L68" s="31">
        <f t="shared" si="35"/>
        <v>20.3</v>
      </c>
      <c r="M68" s="31">
        <f t="shared" si="35"/>
        <v>20.3</v>
      </c>
      <c r="N68" s="31">
        <f t="shared" si="35"/>
        <v>20.3</v>
      </c>
      <c r="O68" s="31">
        <f t="shared" si="35"/>
        <v>20.3</v>
      </c>
    </row>
    <row r="69" spans="1:15" ht="10.199999999999999" customHeight="1" x14ac:dyDescent="0.25">
      <c r="A69" s="30">
        <v>6</v>
      </c>
      <c r="B69" s="106">
        <v>19.72</v>
      </c>
      <c r="C69" s="31">
        <f t="shared" ref="C69:O69" si="36">B69</f>
        <v>19.72</v>
      </c>
      <c r="D69" s="31">
        <f t="shared" si="36"/>
        <v>19.72</v>
      </c>
      <c r="E69" s="31">
        <f t="shared" si="36"/>
        <v>19.72</v>
      </c>
      <c r="F69" s="31">
        <f t="shared" si="36"/>
        <v>19.72</v>
      </c>
      <c r="G69" s="31">
        <f t="shared" si="36"/>
        <v>19.72</v>
      </c>
      <c r="H69" s="31">
        <f t="shared" si="36"/>
        <v>19.72</v>
      </c>
      <c r="I69" s="31">
        <f t="shared" si="36"/>
        <v>19.72</v>
      </c>
      <c r="J69" s="31">
        <f t="shared" si="36"/>
        <v>19.72</v>
      </c>
      <c r="K69" s="31">
        <f t="shared" si="36"/>
        <v>19.72</v>
      </c>
      <c r="L69" s="31">
        <f t="shared" si="36"/>
        <v>19.72</v>
      </c>
      <c r="M69" s="31">
        <f t="shared" si="36"/>
        <v>19.72</v>
      </c>
      <c r="N69" s="31">
        <f t="shared" si="36"/>
        <v>19.72</v>
      </c>
      <c r="O69" s="31">
        <f t="shared" si="36"/>
        <v>19.72</v>
      </c>
    </row>
    <row r="70" spans="1:15" ht="10.199999999999999" customHeight="1" x14ac:dyDescent="0.25">
      <c r="A70" s="143" t="s">
        <v>247</v>
      </c>
      <c r="B70" s="106"/>
      <c r="C70" s="31"/>
      <c r="D70" s="31"/>
      <c r="E70" s="31"/>
      <c r="F70" s="31"/>
      <c r="G70" s="31"/>
      <c r="H70" s="31"/>
      <c r="I70" s="31"/>
      <c r="J70" s="31"/>
      <c r="K70" s="31"/>
      <c r="L70" s="31"/>
      <c r="M70" s="31"/>
      <c r="N70" s="31"/>
      <c r="O70" s="31"/>
    </row>
    <row r="71" spans="1:15" ht="10.199999999999999" customHeight="1" x14ac:dyDescent="0.25">
      <c r="A71" s="32"/>
      <c r="B71" s="107"/>
      <c r="C71" s="33">
        <f t="shared" ref="C71:O71" si="37">B71</f>
        <v>0</v>
      </c>
      <c r="D71" s="33">
        <f t="shared" si="37"/>
        <v>0</v>
      </c>
      <c r="E71" s="33">
        <f t="shared" si="37"/>
        <v>0</v>
      </c>
      <c r="F71" s="33">
        <f t="shared" si="37"/>
        <v>0</v>
      </c>
      <c r="G71" s="33">
        <f t="shared" si="37"/>
        <v>0</v>
      </c>
      <c r="H71" s="33">
        <f t="shared" si="37"/>
        <v>0</v>
      </c>
      <c r="I71" s="33">
        <f t="shared" si="37"/>
        <v>0</v>
      </c>
      <c r="J71" s="33">
        <f t="shared" si="37"/>
        <v>0</v>
      </c>
      <c r="K71" s="33">
        <f t="shared" si="37"/>
        <v>0</v>
      </c>
      <c r="L71" s="33">
        <f t="shared" si="37"/>
        <v>0</v>
      </c>
      <c r="M71" s="33">
        <f t="shared" si="37"/>
        <v>0</v>
      </c>
      <c r="N71" s="33">
        <f t="shared" si="37"/>
        <v>0</v>
      </c>
      <c r="O71" s="33">
        <f t="shared" si="37"/>
        <v>0</v>
      </c>
    </row>
    <row r="72" spans="1:15" ht="9" customHeight="1" x14ac:dyDescent="0.25"/>
    <row r="73" spans="1:15" ht="10.199999999999999" customHeight="1" x14ac:dyDescent="0.25">
      <c r="A73" s="21" t="s">
        <v>190</v>
      </c>
    </row>
    <row r="74" spans="1:15" ht="3" customHeight="1" x14ac:dyDescent="0.25"/>
    <row r="75" spans="1:15" ht="10.199999999999999" customHeight="1" x14ac:dyDescent="0.25">
      <c r="A75" s="470" t="s">
        <v>16</v>
      </c>
      <c r="B75" s="472" t="s">
        <v>17</v>
      </c>
      <c r="C75" s="472"/>
      <c r="D75" s="472"/>
      <c r="E75" s="472"/>
      <c r="F75" s="472"/>
      <c r="G75" s="472"/>
      <c r="H75" s="472"/>
      <c r="I75" s="472"/>
      <c r="J75" s="472"/>
      <c r="K75" s="472"/>
      <c r="L75" s="472"/>
      <c r="M75" s="472"/>
      <c r="N75" s="472"/>
      <c r="O75" s="473"/>
    </row>
    <row r="76" spans="1:15" s="27" customFormat="1" ht="10.199999999999999" customHeight="1" x14ac:dyDescent="0.25">
      <c r="A76" s="471"/>
      <c r="B76" s="25">
        <v>1</v>
      </c>
      <c r="C76" s="26">
        <v>2</v>
      </c>
      <c r="D76" s="26">
        <v>3</v>
      </c>
      <c r="E76" s="26">
        <v>4</v>
      </c>
      <c r="F76" s="26">
        <v>5</v>
      </c>
      <c r="G76" s="26">
        <v>6</v>
      </c>
      <c r="H76" s="26">
        <v>14</v>
      </c>
      <c r="I76" s="26">
        <v>7</v>
      </c>
      <c r="J76" s="26">
        <v>8</v>
      </c>
      <c r="K76" s="26">
        <v>9</v>
      </c>
      <c r="L76" s="26">
        <v>10</v>
      </c>
      <c r="M76" s="26">
        <v>11</v>
      </c>
      <c r="N76" s="26">
        <v>13</v>
      </c>
      <c r="O76" s="26">
        <v>12</v>
      </c>
    </row>
    <row r="77" spans="1:15" ht="10.199999999999999" customHeight="1" x14ac:dyDescent="0.25">
      <c r="A77" s="28" t="s">
        <v>2</v>
      </c>
      <c r="B77" s="105">
        <v>0</v>
      </c>
      <c r="C77" s="29">
        <f>B77</f>
        <v>0</v>
      </c>
      <c r="D77" s="29">
        <f t="shared" ref="D77:O77" si="38">C77</f>
        <v>0</v>
      </c>
      <c r="E77" s="29">
        <f t="shared" si="38"/>
        <v>0</v>
      </c>
      <c r="F77" s="29">
        <f t="shared" si="38"/>
        <v>0</v>
      </c>
      <c r="G77" s="29">
        <f t="shared" si="38"/>
        <v>0</v>
      </c>
      <c r="H77" s="29">
        <f t="shared" si="38"/>
        <v>0</v>
      </c>
      <c r="I77" s="29">
        <f t="shared" si="38"/>
        <v>0</v>
      </c>
      <c r="J77" s="29">
        <f t="shared" si="38"/>
        <v>0</v>
      </c>
      <c r="K77" s="29">
        <f t="shared" si="38"/>
        <v>0</v>
      </c>
      <c r="L77" s="29">
        <f t="shared" si="38"/>
        <v>0</v>
      </c>
      <c r="M77" s="29">
        <f t="shared" si="38"/>
        <v>0</v>
      </c>
      <c r="N77" s="29">
        <f t="shared" si="38"/>
        <v>0</v>
      </c>
      <c r="O77" s="29">
        <f t="shared" si="38"/>
        <v>0</v>
      </c>
    </row>
    <row r="78" spans="1:15" ht="10.199999999999999" customHeight="1" x14ac:dyDescent="0.25">
      <c r="A78" s="30">
        <v>1</v>
      </c>
      <c r="B78" s="106">
        <v>0</v>
      </c>
      <c r="C78" s="31">
        <f t="shared" ref="C78:O78" si="39">B78</f>
        <v>0</v>
      </c>
      <c r="D78" s="31">
        <f t="shared" si="39"/>
        <v>0</v>
      </c>
      <c r="E78" s="31">
        <f t="shared" si="39"/>
        <v>0</v>
      </c>
      <c r="F78" s="31">
        <f t="shared" si="39"/>
        <v>0</v>
      </c>
      <c r="G78" s="31">
        <f t="shared" si="39"/>
        <v>0</v>
      </c>
      <c r="H78" s="31">
        <f t="shared" si="39"/>
        <v>0</v>
      </c>
      <c r="I78" s="31">
        <f t="shared" si="39"/>
        <v>0</v>
      </c>
      <c r="J78" s="31">
        <f t="shared" si="39"/>
        <v>0</v>
      </c>
      <c r="K78" s="31">
        <f t="shared" si="39"/>
        <v>0</v>
      </c>
      <c r="L78" s="31">
        <f t="shared" si="39"/>
        <v>0</v>
      </c>
      <c r="M78" s="31">
        <f t="shared" si="39"/>
        <v>0</v>
      </c>
      <c r="N78" s="31">
        <f t="shared" si="39"/>
        <v>0</v>
      </c>
      <c r="O78" s="31">
        <f t="shared" si="39"/>
        <v>0</v>
      </c>
    </row>
    <row r="79" spans="1:15" ht="10.199999999999999" customHeight="1" x14ac:dyDescent="0.25">
      <c r="A79" s="30">
        <v>2</v>
      </c>
      <c r="B79" s="106">
        <v>0</v>
      </c>
      <c r="C79" s="31">
        <f t="shared" ref="C79:O79" si="40">B79</f>
        <v>0</v>
      </c>
      <c r="D79" s="31">
        <f t="shared" si="40"/>
        <v>0</v>
      </c>
      <c r="E79" s="31">
        <f t="shared" si="40"/>
        <v>0</v>
      </c>
      <c r="F79" s="31">
        <f t="shared" si="40"/>
        <v>0</v>
      </c>
      <c r="G79" s="31">
        <f t="shared" si="40"/>
        <v>0</v>
      </c>
      <c r="H79" s="31">
        <f t="shared" si="40"/>
        <v>0</v>
      </c>
      <c r="I79" s="31">
        <f t="shared" si="40"/>
        <v>0</v>
      </c>
      <c r="J79" s="31">
        <f t="shared" si="40"/>
        <v>0</v>
      </c>
      <c r="K79" s="31">
        <f t="shared" si="40"/>
        <v>0</v>
      </c>
      <c r="L79" s="31">
        <f t="shared" si="40"/>
        <v>0</v>
      </c>
      <c r="M79" s="31">
        <f t="shared" si="40"/>
        <v>0</v>
      </c>
      <c r="N79" s="31">
        <f t="shared" si="40"/>
        <v>0</v>
      </c>
      <c r="O79" s="31">
        <f t="shared" si="40"/>
        <v>0</v>
      </c>
    </row>
    <row r="80" spans="1:15" ht="10.199999999999999" customHeight="1" x14ac:dyDescent="0.25">
      <c r="A80" s="30">
        <v>3</v>
      </c>
      <c r="B80" s="106">
        <v>0</v>
      </c>
      <c r="C80" s="31">
        <f t="shared" ref="C80:O80" si="41">B80</f>
        <v>0</v>
      </c>
      <c r="D80" s="31">
        <f t="shared" si="41"/>
        <v>0</v>
      </c>
      <c r="E80" s="31">
        <f t="shared" si="41"/>
        <v>0</v>
      </c>
      <c r="F80" s="31">
        <f t="shared" si="41"/>
        <v>0</v>
      </c>
      <c r="G80" s="31">
        <f t="shared" si="41"/>
        <v>0</v>
      </c>
      <c r="H80" s="31">
        <f t="shared" si="41"/>
        <v>0</v>
      </c>
      <c r="I80" s="31">
        <f t="shared" si="41"/>
        <v>0</v>
      </c>
      <c r="J80" s="31">
        <f t="shared" si="41"/>
        <v>0</v>
      </c>
      <c r="K80" s="31">
        <f t="shared" si="41"/>
        <v>0</v>
      </c>
      <c r="L80" s="31">
        <f t="shared" si="41"/>
        <v>0</v>
      </c>
      <c r="M80" s="31">
        <f t="shared" si="41"/>
        <v>0</v>
      </c>
      <c r="N80" s="31">
        <f t="shared" si="41"/>
        <v>0</v>
      </c>
      <c r="O80" s="31">
        <f t="shared" si="41"/>
        <v>0</v>
      </c>
    </row>
    <row r="81" spans="1:15" ht="10.199999999999999" customHeight="1" x14ac:dyDescent="0.25">
      <c r="A81" s="30">
        <v>4</v>
      </c>
      <c r="B81" s="106">
        <v>0</v>
      </c>
      <c r="C81" s="31">
        <f t="shared" ref="C81:O81" si="42">B81</f>
        <v>0</v>
      </c>
      <c r="D81" s="31">
        <f t="shared" si="42"/>
        <v>0</v>
      </c>
      <c r="E81" s="31">
        <f t="shared" si="42"/>
        <v>0</v>
      </c>
      <c r="F81" s="31">
        <f t="shared" si="42"/>
        <v>0</v>
      </c>
      <c r="G81" s="31">
        <f t="shared" si="42"/>
        <v>0</v>
      </c>
      <c r="H81" s="31">
        <f t="shared" si="42"/>
        <v>0</v>
      </c>
      <c r="I81" s="31">
        <f t="shared" si="42"/>
        <v>0</v>
      </c>
      <c r="J81" s="31">
        <f t="shared" si="42"/>
        <v>0</v>
      </c>
      <c r="K81" s="31">
        <f t="shared" si="42"/>
        <v>0</v>
      </c>
      <c r="L81" s="31">
        <f t="shared" si="42"/>
        <v>0</v>
      </c>
      <c r="M81" s="31">
        <f t="shared" si="42"/>
        <v>0</v>
      </c>
      <c r="N81" s="31">
        <f t="shared" si="42"/>
        <v>0</v>
      </c>
      <c r="O81" s="31">
        <f t="shared" si="42"/>
        <v>0</v>
      </c>
    </row>
    <row r="82" spans="1:15" ht="10.199999999999999" customHeight="1" x14ac:dyDescent="0.25">
      <c r="A82" s="30">
        <v>5</v>
      </c>
      <c r="B82" s="106">
        <v>0</v>
      </c>
      <c r="C82" s="31">
        <f t="shared" ref="C82:O82" si="43">B82</f>
        <v>0</v>
      </c>
      <c r="D82" s="31">
        <f t="shared" si="43"/>
        <v>0</v>
      </c>
      <c r="E82" s="31">
        <f t="shared" si="43"/>
        <v>0</v>
      </c>
      <c r="F82" s="31">
        <f t="shared" si="43"/>
        <v>0</v>
      </c>
      <c r="G82" s="31">
        <f t="shared" si="43"/>
        <v>0</v>
      </c>
      <c r="H82" s="31">
        <f t="shared" si="43"/>
        <v>0</v>
      </c>
      <c r="I82" s="31">
        <f t="shared" si="43"/>
        <v>0</v>
      </c>
      <c r="J82" s="31">
        <f t="shared" si="43"/>
        <v>0</v>
      </c>
      <c r="K82" s="31">
        <f t="shared" si="43"/>
        <v>0</v>
      </c>
      <c r="L82" s="31">
        <f t="shared" si="43"/>
        <v>0</v>
      </c>
      <c r="M82" s="31">
        <f t="shared" si="43"/>
        <v>0</v>
      </c>
      <c r="N82" s="31">
        <f t="shared" si="43"/>
        <v>0</v>
      </c>
      <c r="O82" s="31">
        <f t="shared" si="43"/>
        <v>0</v>
      </c>
    </row>
    <row r="83" spans="1:15" ht="10.199999999999999" customHeight="1" x14ac:dyDescent="0.25">
      <c r="A83" s="30">
        <v>6</v>
      </c>
      <c r="B83" s="106">
        <v>0</v>
      </c>
      <c r="C83" s="31">
        <f t="shared" ref="C83:O83" si="44">B83</f>
        <v>0</v>
      </c>
      <c r="D83" s="31">
        <f t="shared" si="44"/>
        <v>0</v>
      </c>
      <c r="E83" s="31">
        <f t="shared" si="44"/>
        <v>0</v>
      </c>
      <c r="F83" s="31">
        <f t="shared" si="44"/>
        <v>0</v>
      </c>
      <c r="G83" s="31">
        <f t="shared" si="44"/>
        <v>0</v>
      </c>
      <c r="H83" s="31">
        <f t="shared" si="44"/>
        <v>0</v>
      </c>
      <c r="I83" s="31">
        <f t="shared" si="44"/>
        <v>0</v>
      </c>
      <c r="J83" s="31">
        <f t="shared" si="44"/>
        <v>0</v>
      </c>
      <c r="K83" s="31">
        <f t="shared" si="44"/>
        <v>0</v>
      </c>
      <c r="L83" s="31">
        <f t="shared" si="44"/>
        <v>0</v>
      </c>
      <c r="M83" s="31">
        <f t="shared" si="44"/>
        <v>0</v>
      </c>
      <c r="N83" s="31">
        <f t="shared" si="44"/>
        <v>0</v>
      </c>
      <c r="O83" s="31">
        <f t="shared" si="44"/>
        <v>0</v>
      </c>
    </row>
    <row r="84" spans="1:15" ht="10.199999999999999" customHeight="1" x14ac:dyDescent="0.25">
      <c r="A84" s="143" t="s">
        <v>247</v>
      </c>
      <c r="B84" s="106"/>
      <c r="C84" s="31">
        <f t="shared" ref="C84:O84" si="45">B84</f>
        <v>0</v>
      </c>
      <c r="D84" s="31">
        <f t="shared" si="45"/>
        <v>0</v>
      </c>
      <c r="E84" s="31">
        <f t="shared" si="45"/>
        <v>0</v>
      </c>
      <c r="F84" s="31">
        <f t="shared" si="45"/>
        <v>0</v>
      </c>
      <c r="G84" s="31">
        <f t="shared" si="45"/>
        <v>0</v>
      </c>
      <c r="H84" s="31">
        <f t="shared" si="45"/>
        <v>0</v>
      </c>
      <c r="I84" s="31">
        <f t="shared" si="45"/>
        <v>0</v>
      </c>
      <c r="J84" s="31">
        <f t="shared" si="45"/>
        <v>0</v>
      </c>
      <c r="K84" s="31">
        <f t="shared" si="45"/>
        <v>0</v>
      </c>
      <c r="L84" s="31">
        <f t="shared" si="45"/>
        <v>0</v>
      </c>
      <c r="M84" s="31">
        <f t="shared" si="45"/>
        <v>0</v>
      </c>
      <c r="N84" s="31">
        <f t="shared" si="45"/>
        <v>0</v>
      </c>
      <c r="O84" s="31">
        <f t="shared" si="45"/>
        <v>0</v>
      </c>
    </row>
    <row r="85" spans="1:15" ht="10.199999999999999" customHeight="1" x14ac:dyDescent="0.25">
      <c r="A85" s="32"/>
      <c r="B85" s="107"/>
      <c r="C85" s="33">
        <f t="shared" ref="C85:O85" si="46">B85</f>
        <v>0</v>
      </c>
      <c r="D85" s="33">
        <f t="shared" si="46"/>
        <v>0</v>
      </c>
      <c r="E85" s="33">
        <f t="shared" si="46"/>
        <v>0</v>
      </c>
      <c r="F85" s="33">
        <f t="shared" si="46"/>
        <v>0</v>
      </c>
      <c r="G85" s="33">
        <f t="shared" si="46"/>
        <v>0</v>
      </c>
      <c r="H85" s="33">
        <f t="shared" si="46"/>
        <v>0</v>
      </c>
      <c r="I85" s="33">
        <f t="shared" si="46"/>
        <v>0</v>
      </c>
      <c r="J85" s="33">
        <f t="shared" si="46"/>
        <v>0</v>
      </c>
      <c r="K85" s="33">
        <f t="shared" si="46"/>
        <v>0</v>
      </c>
      <c r="L85" s="33">
        <f t="shared" si="46"/>
        <v>0</v>
      </c>
      <c r="M85" s="33">
        <f t="shared" si="46"/>
        <v>0</v>
      </c>
      <c r="N85" s="33">
        <f t="shared" si="46"/>
        <v>0</v>
      </c>
      <c r="O85" s="33">
        <f t="shared" si="46"/>
        <v>0</v>
      </c>
    </row>
  </sheetData>
  <mergeCells count="12">
    <mergeCell ref="A75:A76"/>
    <mergeCell ref="B75:O75"/>
    <mergeCell ref="A47:A48"/>
    <mergeCell ref="B47:O47"/>
    <mergeCell ref="A61:A62"/>
    <mergeCell ref="B61:O61"/>
    <mergeCell ref="A33:A34"/>
    <mergeCell ref="B33:O33"/>
    <mergeCell ref="A5:A6"/>
    <mergeCell ref="B5:O5"/>
    <mergeCell ref="A19:A20"/>
    <mergeCell ref="B19:O19"/>
  </mergeCells>
  <phoneticPr fontId="2" type="noConversion"/>
  <printOptions horizontalCentered="1"/>
  <pageMargins left="0.59055118110236227" right="0.59055118110236227" top="0.38" bottom="0.31" header="0" footer="0"/>
  <pageSetup paperSize="9" orientation="portrait" r:id="rId1"/>
  <headerFooter alignWithMargins="0"/>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3"/>
  <dimension ref="A1:E65"/>
  <sheetViews>
    <sheetView showGridLines="0" workbookViewId="0">
      <selection activeCell="A19" sqref="A19"/>
    </sheetView>
  </sheetViews>
  <sheetFormatPr baseColWidth="10" defaultColWidth="11.44140625" defaultRowHeight="13.2" x14ac:dyDescent="0.25"/>
  <cols>
    <col min="1" max="1" width="8.5546875" customWidth="1"/>
    <col min="5" max="5" width="9.88671875" customWidth="1"/>
  </cols>
  <sheetData>
    <row r="1" spans="1:5" x14ac:dyDescent="0.25">
      <c r="A1" s="3" t="s">
        <v>73</v>
      </c>
    </row>
    <row r="2" spans="1:5" x14ac:dyDescent="0.25">
      <c r="A2" s="3" t="s">
        <v>74</v>
      </c>
    </row>
    <row r="3" spans="1:5" x14ac:dyDescent="0.25">
      <c r="A3" s="3"/>
    </row>
    <row r="4" spans="1:5" ht="14.25" customHeight="1" x14ac:dyDescent="0.25">
      <c r="A4" t="s">
        <v>53</v>
      </c>
    </row>
    <row r="5" spans="1:5" ht="14.25" customHeight="1" x14ac:dyDescent="0.25">
      <c r="A5" t="s">
        <v>48</v>
      </c>
    </row>
    <row r="6" spans="1:5" ht="14.25" customHeight="1" x14ac:dyDescent="0.25">
      <c r="A6" s="92" t="s">
        <v>240</v>
      </c>
    </row>
    <row r="7" spans="1:5" ht="14.25" customHeight="1" x14ac:dyDescent="0.25">
      <c r="A7" t="s">
        <v>69</v>
      </c>
    </row>
    <row r="8" spans="1:5" ht="14.25" customHeight="1" x14ac:dyDescent="0.25">
      <c r="A8" s="92" t="s">
        <v>241</v>
      </c>
    </row>
    <row r="9" spans="1:5" ht="14.25" customHeight="1" x14ac:dyDescent="0.25">
      <c r="A9" t="s">
        <v>70</v>
      </c>
    </row>
    <row r="10" spans="1:5" ht="14.25" customHeight="1" x14ac:dyDescent="0.25">
      <c r="A10" t="s">
        <v>71</v>
      </c>
    </row>
    <row r="11" spans="1:5" ht="14.25" customHeight="1" x14ac:dyDescent="0.25"/>
    <row r="12" spans="1:5" ht="14.25" customHeight="1" x14ac:dyDescent="0.25">
      <c r="A12" t="s">
        <v>55</v>
      </c>
      <c r="E12" s="23">
        <v>0.15</v>
      </c>
    </row>
    <row r="13" spans="1:5" ht="14.25" customHeight="1" x14ac:dyDescent="0.25">
      <c r="A13" t="s">
        <v>57</v>
      </c>
      <c r="E13" s="23">
        <v>0.2</v>
      </c>
    </row>
    <row r="14" spans="1:5" ht="14.25" customHeight="1" x14ac:dyDescent="0.25">
      <c r="A14" t="s">
        <v>59</v>
      </c>
      <c r="E14" s="23">
        <v>0.3</v>
      </c>
    </row>
    <row r="15" spans="1:5" ht="14.25" customHeight="1" x14ac:dyDescent="0.25">
      <c r="A15" t="s">
        <v>61</v>
      </c>
      <c r="E15" s="23">
        <v>0.5</v>
      </c>
    </row>
    <row r="16" spans="1:5" ht="14.25" customHeight="1" x14ac:dyDescent="0.25">
      <c r="A16" t="s">
        <v>49</v>
      </c>
      <c r="E16" s="23">
        <v>0.5</v>
      </c>
    </row>
    <row r="17" spans="1:5" ht="14.25" customHeight="1" x14ac:dyDescent="0.25">
      <c r="E17" s="23"/>
    </row>
    <row r="18" spans="1:5" ht="14.25" customHeight="1" x14ac:dyDescent="0.25">
      <c r="A18" t="s">
        <v>84</v>
      </c>
      <c r="E18" s="23"/>
    </row>
    <row r="19" spans="1:5" ht="14.25" customHeight="1" x14ac:dyDescent="0.25">
      <c r="A19" t="s">
        <v>94</v>
      </c>
      <c r="E19" s="23">
        <v>-0.5</v>
      </c>
    </row>
    <row r="20" spans="1:5" ht="14.25" customHeight="1" x14ac:dyDescent="0.25">
      <c r="A20" t="s">
        <v>85</v>
      </c>
      <c r="E20" s="23">
        <v>-0.66669999999999996</v>
      </c>
    </row>
    <row r="21" spans="1:5" ht="14.25" customHeight="1" x14ac:dyDescent="0.25">
      <c r="A21" t="s">
        <v>92</v>
      </c>
      <c r="E21" s="23"/>
    </row>
    <row r="22" spans="1:5" ht="14.25" customHeight="1" x14ac:dyDescent="0.25">
      <c r="A22" t="s">
        <v>93</v>
      </c>
      <c r="E22" s="23">
        <v>-0.8</v>
      </c>
    </row>
    <row r="23" spans="1:5" ht="14.25" customHeight="1" x14ac:dyDescent="0.25">
      <c r="A23" t="s">
        <v>86</v>
      </c>
      <c r="E23" s="23">
        <f>'Mit-1'!$C$23</f>
        <v>0.10120030833608633</v>
      </c>
    </row>
    <row r="24" spans="1:5" ht="14.25" customHeight="1" x14ac:dyDescent="0.25"/>
    <row r="25" spans="1:5" ht="14.25" customHeight="1" x14ac:dyDescent="0.25">
      <c r="A25" t="s">
        <v>63</v>
      </c>
    </row>
    <row r="26" spans="1:5" ht="14.25" customHeight="1" x14ac:dyDescent="0.25">
      <c r="A26" t="s">
        <v>65</v>
      </c>
    </row>
    <row r="27" spans="1:5" ht="14.25" customHeight="1" x14ac:dyDescent="0.25">
      <c r="A27" t="s">
        <v>67</v>
      </c>
    </row>
    <row r="28" spans="1:5" ht="14.25" customHeight="1" x14ac:dyDescent="0.25">
      <c r="A28" t="s">
        <v>104</v>
      </c>
    </row>
    <row r="29" spans="1:5" ht="14.25" customHeight="1" x14ac:dyDescent="0.25">
      <c r="A29" t="s">
        <v>105</v>
      </c>
    </row>
    <row r="30" spans="1:5" ht="14.25" customHeight="1" x14ac:dyDescent="0.25"/>
    <row r="31" spans="1:5" ht="14.25" customHeight="1" x14ac:dyDescent="0.25"/>
    <row r="32" spans="1:5" ht="14.25" customHeight="1" x14ac:dyDescent="0.25">
      <c r="A32" t="s">
        <v>54</v>
      </c>
    </row>
    <row r="33" spans="1:5" ht="14.25" customHeight="1" x14ac:dyDescent="0.25">
      <c r="A33" t="s">
        <v>47</v>
      </c>
    </row>
    <row r="34" spans="1:5" ht="14.25" customHeight="1" x14ac:dyDescent="0.25">
      <c r="A34" t="s">
        <v>242</v>
      </c>
    </row>
    <row r="35" spans="1:5" ht="14.25" customHeight="1" x14ac:dyDescent="0.25">
      <c r="A35" t="s">
        <v>52</v>
      </c>
    </row>
    <row r="36" spans="1:5" ht="14.25" customHeight="1" x14ac:dyDescent="0.25">
      <c r="A36" t="s">
        <v>52</v>
      </c>
    </row>
    <row r="37" spans="1:5" ht="14.25" customHeight="1" x14ac:dyDescent="0.25">
      <c r="A37" t="s">
        <v>51</v>
      </c>
    </row>
    <row r="38" spans="1:5" ht="14.25" customHeight="1" x14ac:dyDescent="0.25">
      <c r="A38" t="s">
        <v>72</v>
      </c>
    </row>
    <row r="39" spans="1:5" ht="14.25" customHeight="1" x14ac:dyDescent="0.25"/>
    <row r="40" spans="1:5" ht="14.25" customHeight="1" x14ac:dyDescent="0.25">
      <c r="A40" t="s">
        <v>56</v>
      </c>
      <c r="E40" s="23">
        <v>0.15</v>
      </c>
    </row>
    <row r="41" spans="1:5" ht="14.25" customHeight="1" x14ac:dyDescent="0.25">
      <c r="A41" t="s">
        <v>58</v>
      </c>
      <c r="E41" s="23">
        <v>0.2</v>
      </c>
    </row>
    <row r="42" spans="1:5" ht="14.25" customHeight="1" x14ac:dyDescent="0.25">
      <c r="A42" t="s">
        <v>60</v>
      </c>
      <c r="E42" s="23">
        <v>0.3</v>
      </c>
    </row>
    <row r="43" spans="1:5" ht="14.25" customHeight="1" x14ac:dyDescent="0.25">
      <c r="A43" t="s">
        <v>62</v>
      </c>
      <c r="E43" s="23">
        <v>0.5</v>
      </c>
    </row>
    <row r="44" spans="1:5" ht="14.25" customHeight="1" x14ac:dyDescent="0.25">
      <c r="A44" t="s">
        <v>50</v>
      </c>
      <c r="E44" s="23">
        <v>0.5</v>
      </c>
    </row>
    <row r="45" spans="1:5" ht="14.25" customHeight="1" x14ac:dyDescent="0.25">
      <c r="E45" s="23"/>
    </row>
    <row r="46" spans="1:5" ht="14.25" customHeight="1" x14ac:dyDescent="0.25">
      <c r="A46" t="s">
        <v>96</v>
      </c>
      <c r="E46" s="23"/>
    </row>
    <row r="47" spans="1:5" ht="14.25" customHeight="1" x14ac:dyDescent="0.25">
      <c r="A47" t="s">
        <v>87</v>
      </c>
      <c r="E47" s="23">
        <v>-0.5</v>
      </c>
    </row>
    <row r="48" spans="1:5" ht="14.25" customHeight="1" x14ac:dyDescent="0.25">
      <c r="A48" t="s">
        <v>88</v>
      </c>
      <c r="E48" s="23">
        <v>-0.66669999999999996</v>
      </c>
    </row>
    <row r="49" spans="1:5" ht="14.25" customHeight="1" x14ac:dyDescent="0.25">
      <c r="A49" t="s">
        <v>89</v>
      </c>
      <c r="E49" s="23"/>
    </row>
    <row r="50" spans="1:5" ht="14.25" customHeight="1" x14ac:dyDescent="0.25">
      <c r="A50" t="s">
        <v>90</v>
      </c>
      <c r="E50" s="23">
        <v>-0.8</v>
      </c>
    </row>
    <row r="51" spans="1:5" ht="14.25" customHeight="1" x14ac:dyDescent="0.25">
      <c r="A51" t="s">
        <v>91</v>
      </c>
      <c r="E51" s="23">
        <v>0.1012</v>
      </c>
    </row>
    <row r="52" spans="1:5" ht="14.25" customHeight="1" x14ac:dyDescent="0.25"/>
    <row r="53" spans="1:5" ht="14.25" customHeight="1" x14ac:dyDescent="0.25">
      <c r="A53" t="s">
        <v>64</v>
      </c>
    </row>
    <row r="54" spans="1:5" ht="14.25" customHeight="1" x14ac:dyDescent="0.25">
      <c r="A54" t="s">
        <v>66</v>
      </c>
    </row>
    <row r="55" spans="1:5" ht="14.25" customHeight="1" x14ac:dyDescent="0.25">
      <c r="A55" t="s">
        <v>68</v>
      </c>
    </row>
    <row r="56" spans="1:5" ht="14.25" customHeight="1" x14ac:dyDescent="0.25">
      <c r="A56" t="s">
        <v>104</v>
      </c>
    </row>
    <row r="57" spans="1:5" ht="14.25" customHeight="1" x14ac:dyDescent="0.25">
      <c r="A57" t="s">
        <v>106</v>
      </c>
    </row>
    <row r="58" spans="1:5" ht="14.25" customHeight="1" x14ac:dyDescent="0.25"/>
    <row r="59" spans="1:5" ht="14.25" customHeight="1" x14ac:dyDescent="0.25"/>
    <row r="60" spans="1:5" ht="14.25" customHeight="1" x14ac:dyDescent="0.25"/>
    <row r="61" spans="1:5" ht="14.25" customHeight="1" x14ac:dyDescent="0.25"/>
    <row r="62" spans="1:5" ht="14.25" customHeight="1" x14ac:dyDescent="0.25"/>
    <row r="63" spans="1:5" ht="14.25" customHeight="1" x14ac:dyDescent="0.25"/>
    <row r="64" spans="1:5" ht="14.25" customHeight="1" x14ac:dyDescent="0.25"/>
    <row r="65" ht="14.25" customHeight="1" x14ac:dyDescent="0.25"/>
  </sheetData>
  <sheetProtection sheet="1" objects="1" scenarios="1"/>
  <phoneticPr fontId="2" type="noConversion"/>
  <pageMargins left="0.78740157499999996" right="0.78740157499999996" top="0.51" bottom="0.984251969" header="0.4921259845" footer="0.4921259845"/>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4"/>
  <dimension ref="A1:S150"/>
  <sheetViews>
    <sheetView showGridLines="0" zoomScale="130" zoomScaleNormal="130" workbookViewId="0">
      <selection sqref="A1:O1"/>
    </sheetView>
  </sheetViews>
  <sheetFormatPr baseColWidth="10" defaultColWidth="11.44140625" defaultRowHeight="13.2" x14ac:dyDescent="0.25"/>
  <cols>
    <col min="1" max="3" width="2.88671875" customWidth="1"/>
    <col min="4" max="4" width="8.6640625" customWidth="1"/>
    <col min="5" max="5" width="8.33203125" customWidth="1"/>
    <col min="6" max="6" width="7.6640625" customWidth="1"/>
    <col min="7" max="7" width="7.109375" customWidth="1"/>
    <col min="8" max="9" width="8.44140625" customWidth="1"/>
    <col min="10" max="10" width="7.33203125" customWidth="1"/>
    <col min="11" max="11" width="7" customWidth="1"/>
    <col min="12" max="12" width="7.6640625" customWidth="1"/>
    <col min="13" max="15" width="2.5546875" customWidth="1"/>
  </cols>
  <sheetData>
    <row r="1" spans="1:19" s="16" customFormat="1" ht="15" customHeight="1" x14ac:dyDescent="0.25">
      <c r="A1" s="548" t="s">
        <v>270</v>
      </c>
      <c r="B1" s="548"/>
      <c r="C1" s="548"/>
      <c r="D1" s="548"/>
      <c r="E1" s="548"/>
      <c r="F1" s="548"/>
      <c r="G1" s="548"/>
      <c r="H1" s="548"/>
      <c r="I1" s="548"/>
      <c r="J1" s="548"/>
      <c r="K1" s="548"/>
      <c r="L1" s="548"/>
      <c r="M1" s="548"/>
      <c r="N1" s="548"/>
      <c r="O1" s="548"/>
    </row>
    <row r="2" spans="1:19" s="294" customFormat="1" ht="12" customHeight="1" x14ac:dyDescent="0.25">
      <c r="A2" s="15"/>
      <c r="B2" s="15"/>
      <c r="C2" s="15"/>
      <c r="D2" s="292"/>
      <c r="E2" s="292"/>
      <c r="F2" s="292"/>
      <c r="G2" s="292"/>
      <c r="H2" s="292"/>
      <c r="I2" s="292"/>
      <c r="J2" s="292"/>
      <c r="K2" s="292"/>
      <c r="L2" s="292"/>
      <c r="M2" s="292"/>
      <c r="N2" s="292"/>
      <c r="O2" s="292"/>
      <c r="P2" s="293"/>
      <c r="S2" s="293"/>
    </row>
    <row r="3" spans="1:19" s="295" customFormat="1" ht="13.5" customHeight="1" x14ac:dyDescent="0.25">
      <c r="A3" s="262" t="s">
        <v>203</v>
      </c>
      <c r="J3" s="296"/>
      <c r="K3" s="296"/>
    </row>
    <row r="4" spans="1:19" s="295" customFormat="1" ht="3" customHeight="1" x14ac:dyDescent="0.25">
      <c r="A4" s="262"/>
      <c r="J4" s="296"/>
      <c r="K4" s="296"/>
    </row>
    <row r="5" spans="1:19" s="280" customFormat="1" ht="17.25" customHeight="1" x14ac:dyDescent="0.25">
      <c r="A5" s="557" t="s">
        <v>22</v>
      </c>
      <c r="B5" s="558"/>
      <c r="C5" s="558"/>
      <c r="D5" s="558"/>
      <c r="E5" s="558"/>
      <c r="F5" s="559"/>
      <c r="G5" s="569" t="s">
        <v>140</v>
      </c>
      <c r="H5" s="567" t="s">
        <v>23</v>
      </c>
      <c r="I5" s="568"/>
      <c r="J5" s="470" t="s">
        <v>26</v>
      </c>
      <c r="K5" s="551" t="s">
        <v>195</v>
      </c>
      <c r="L5" s="552"/>
      <c r="M5" s="552"/>
      <c r="N5" s="552"/>
      <c r="O5" s="552"/>
    </row>
    <row r="6" spans="1:19" s="283" customFormat="1" ht="13.5" customHeight="1" x14ac:dyDescent="0.25">
      <c r="A6" s="560" t="s">
        <v>27</v>
      </c>
      <c r="B6" s="561"/>
      <c r="C6" s="561"/>
      <c r="D6" s="562"/>
      <c r="E6" s="563" t="s">
        <v>28</v>
      </c>
      <c r="F6" s="564"/>
      <c r="G6" s="570"/>
      <c r="H6" s="555" t="s">
        <v>24</v>
      </c>
      <c r="I6" s="575" t="s">
        <v>25</v>
      </c>
      <c r="J6" s="549"/>
      <c r="K6" s="551"/>
      <c r="L6" s="552"/>
      <c r="M6" s="552"/>
      <c r="N6" s="552"/>
      <c r="O6" s="552"/>
    </row>
    <row r="7" spans="1:19" s="34" customFormat="1" ht="13.5" customHeight="1" x14ac:dyDescent="0.25">
      <c r="A7" s="553" t="s">
        <v>29</v>
      </c>
      <c r="B7" s="554"/>
      <c r="C7" s="554"/>
      <c r="D7" s="297" t="s">
        <v>30</v>
      </c>
      <c r="E7" s="298" t="s">
        <v>31</v>
      </c>
      <c r="F7" s="299" t="s">
        <v>30</v>
      </c>
      <c r="G7" s="571"/>
      <c r="H7" s="556"/>
      <c r="I7" s="576"/>
      <c r="J7" s="550"/>
      <c r="K7" s="551"/>
      <c r="L7" s="552"/>
      <c r="M7" s="552"/>
      <c r="N7" s="552"/>
      <c r="O7" s="552"/>
    </row>
    <row r="8" spans="1:19" s="284" customFormat="1" ht="12.75" customHeight="1" x14ac:dyDescent="0.25">
      <c r="A8" s="565">
        <v>0</v>
      </c>
      <c r="B8" s="566"/>
      <c r="C8" s="566"/>
      <c r="D8" s="300">
        <v>15000</v>
      </c>
      <c r="E8" s="301">
        <v>0</v>
      </c>
      <c r="F8" s="300">
        <f>ROUND(D8/12,2)</f>
        <v>1250</v>
      </c>
      <c r="G8" s="302">
        <v>0.23</v>
      </c>
      <c r="H8" s="301">
        <f>ROUND(D8*G8,2)</f>
        <v>3450</v>
      </c>
      <c r="I8" s="300">
        <f>ROUND(F8*G8,2)</f>
        <v>287.5</v>
      </c>
      <c r="J8" s="303">
        <v>1.23E-2</v>
      </c>
      <c r="K8" s="551"/>
      <c r="L8" s="552"/>
      <c r="M8" s="552"/>
      <c r="N8" s="552"/>
      <c r="O8" s="552"/>
    </row>
    <row r="9" spans="1:19" s="284" customFormat="1" ht="12.75" customHeight="1" x14ac:dyDescent="0.25">
      <c r="A9" s="577">
        <f>D8+0.01</f>
        <v>15000.01</v>
      </c>
      <c r="B9" s="578"/>
      <c r="C9" s="578"/>
      <c r="D9" s="304">
        <v>28000</v>
      </c>
      <c r="E9" s="305">
        <f>F8+0.01</f>
        <v>1250.01</v>
      </c>
      <c r="F9" s="304">
        <f>ROUND(D9/12,2)</f>
        <v>2333.33</v>
      </c>
      <c r="G9" s="306">
        <v>0.23</v>
      </c>
      <c r="H9" s="305">
        <f>ROUND((D9-D8)*G9+H8,2)</f>
        <v>6440</v>
      </c>
      <c r="I9" s="304">
        <f>ROUND((F9-F8)*G9+I8,2)</f>
        <v>536.66999999999996</v>
      </c>
      <c r="J9" s="307">
        <v>1.23E-2</v>
      </c>
      <c r="K9" s="551"/>
      <c r="L9" s="552"/>
      <c r="M9" s="552"/>
      <c r="N9" s="552"/>
      <c r="O9" s="552"/>
    </row>
    <row r="10" spans="1:19" s="284" customFormat="1" ht="12.75" customHeight="1" x14ac:dyDescent="0.25">
      <c r="A10" s="572">
        <f>D9+0.01</f>
        <v>28000.01</v>
      </c>
      <c r="B10" s="573"/>
      <c r="C10" s="574"/>
      <c r="D10" s="304">
        <v>50000</v>
      </c>
      <c r="E10" s="305">
        <f>F9+0.01</f>
        <v>2333.34</v>
      </c>
      <c r="F10" s="304">
        <f>ROUND(D10/12,2)</f>
        <v>4166.67</v>
      </c>
      <c r="G10" s="306">
        <v>0.33</v>
      </c>
      <c r="H10" s="305">
        <f>ROUND((D10-D9)*G10+H9,2)</f>
        <v>13700</v>
      </c>
      <c r="I10" s="304">
        <f>ROUND((F10-F9)*G10+I9,2)</f>
        <v>1141.67</v>
      </c>
      <c r="J10" s="307">
        <v>1.23E-2</v>
      </c>
      <c r="K10" s="551"/>
      <c r="L10" s="552"/>
      <c r="M10" s="552"/>
      <c r="N10" s="552"/>
      <c r="O10" s="552"/>
    </row>
    <row r="11" spans="1:19" s="284" customFormat="1" ht="12.75" customHeight="1" x14ac:dyDescent="0.25">
      <c r="A11" s="579">
        <f>D10+0.01</f>
        <v>50000.01</v>
      </c>
      <c r="B11" s="580"/>
      <c r="C11" s="580"/>
      <c r="D11" s="308"/>
      <c r="E11" s="309">
        <f>F10+0.01</f>
        <v>4166.68</v>
      </c>
      <c r="F11" s="308"/>
      <c r="G11" s="310">
        <v>0.43</v>
      </c>
      <c r="H11" s="309"/>
      <c r="I11" s="308"/>
      <c r="J11" s="311">
        <v>1.23E-2</v>
      </c>
      <c r="K11" s="551"/>
      <c r="L11" s="552"/>
      <c r="M11" s="552"/>
      <c r="N11" s="552"/>
      <c r="O11" s="552"/>
    </row>
    <row r="12" spans="1:19" s="284" customFormat="1" ht="3.75" customHeight="1" x14ac:dyDescent="0.25">
      <c r="A12" s="312"/>
      <c r="B12" s="312"/>
      <c r="C12" s="312"/>
      <c r="D12" s="312"/>
      <c r="E12" s="312"/>
      <c r="F12" s="312"/>
      <c r="G12" s="313"/>
      <c r="H12" s="312"/>
      <c r="I12" s="312"/>
      <c r="J12" s="313"/>
      <c r="K12" s="296"/>
      <c r="L12" s="296"/>
      <c r="M12" s="296"/>
      <c r="N12" s="296"/>
      <c r="O12" s="296"/>
    </row>
    <row r="13" spans="1:19" s="275" customFormat="1" ht="12" customHeight="1" x14ac:dyDescent="0.25">
      <c r="A13"/>
      <c r="B13" s="314"/>
      <c r="C13" s="314"/>
      <c r="D13" s="314"/>
      <c r="E13" s="314"/>
      <c r="F13" s="314"/>
      <c r="G13" s="314"/>
      <c r="H13" s="314"/>
      <c r="I13" s="314"/>
      <c r="J13" s="314"/>
      <c r="K13" s="314"/>
      <c r="L13" s="314"/>
      <c r="M13" s="314"/>
      <c r="N13" s="314"/>
      <c r="O13" s="314"/>
      <c r="P13" s="278"/>
      <c r="S13" s="278"/>
    </row>
    <row r="14" spans="1:19" s="275" customFormat="1" ht="12" customHeight="1" x14ac:dyDescent="0.25">
      <c r="A14"/>
      <c r="B14" s="314"/>
      <c r="C14" s="314"/>
      <c r="D14" s="314"/>
      <c r="E14" s="314"/>
      <c r="F14" s="314"/>
      <c r="G14" s="314"/>
      <c r="H14" s="314"/>
      <c r="I14" s="314"/>
      <c r="J14" s="314"/>
      <c r="K14" s="314"/>
      <c r="L14" s="314"/>
      <c r="M14" s="314"/>
      <c r="N14" s="314"/>
      <c r="O14" s="314"/>
      <c r="P14" s="278"/>
      <c r="S14" s="278"/>
    </row>
    <row r="15" spans="1:19" s="275" customFormat="1" ht="11.25" customHeight="1" x14ac:dyDescent="0.25">
      <c r="A15" s="276" t="s">
        <v>110</v>
      </c>
      <c r="B15" s="259"/>
      <c r="C15" s="16"/>
      <c r="D15" s="315"/>
      <c r="E15" s="315"/>
      <c r="F15" s="315"/>
      <c r="G15" s="315"/>
      <c r="H15" s="315"/>
      <c r="I15" s="315"/>
      <c r="J15" s="315"/>
      <c r="K15" s="315"/>
      <c r="L15" s="315"/>
      <c r="M15" s="315"/>
      <c r="N15" s="315"/>
      <c r="O15" s="315"/>
      <c r="P15" s="278"/>
      <c r="S15" s="278"/>
    </row>
    <row r="16" spans="1:19" s="275" customFormat="1" ht="3" customHeight="1" x14ac:dyDescent="0.25">
      <c r="A16" s="174"/>
      <c r="B16" s="174"/>
      <c r="C16" s="174"/>
      <c r="D16" s="174"/>
      <c r="E16" s="174"/>
      <c r="F16" s="174"/>
      <c r="G16" s="174"/>
      <c r="H16" s="174"/>
      <c r="I16" s="175"/>
      <c r="J16" s="175"/>
      <c r="K16" s="175"/>
      <c r="L16" s="175"/>
      <c r="M16" s="174"/>
      <c r="N16" s="174"/>
      <c r="O16" s="174"/>
      <c r="P16" s="278"/>
      <c r="S16" s="278"/>
    </row>
    <row r="17" spans="1:19" s="280" customFormat="1" ht="10.5" customHeight="1" x14ac:dyDescent="0.25">
      <c r="A17" s="523" t="s">
        <v>109</v>
      </c>
      <c r="B17" s="524"/>
      <c r="C17" s="524"/>
      <c r="D17" s="525"/>
      <c r="E17" s="529" t="s">
        <v>211</v>
      </c>
      <c r="F17" s="529"/>
      <c r="G17" s="529"/>
      <c r="H17" s="529"/>
      <c r="I17" s="529"/>
      <c r="J17" s="529"/>
      <c r="K17" s="529"/>
      <c r="L17" s="529"/>
      <c r="M17" s="529"/>
      <c r="N17" s="529"/>
      <c r="O17" s="530"/>
    </row>
    <row r="18" spans="1:19" s="283" customFormat="1" ht="10.5" customHeight="1" x14ac:dyDescent="0.25">
      <c r="A18" s="526"/>
      <c r="B18" s="527"/>
      <c r="C18" s="527"/>
      <c r="D18" s="528"/>
      <c r="E18" s="531"/>
      <c r="F18" s="531"/>
      <c r="G18" s="531"/>
      <c r="H18" s="531"/>
      <c r="I18" s="531"/>
      <c r="J18" s="531"/>
      <c r="K18" s="531"/>
      <c r="L18" s="531"/>
      <c r="M18" s="531"/>
      <c r="N18" s="531"/>
      <c r="O18" s="532"/>
    </row>
    <row r="19" spans="1:19" s="34" customFormat="1" ht="9.75" customHeight="1" x14ac:dyDescent="0.25">
      <c r="A19" s="521" t="s">
        <v>29</v>
      </c>
      <c r="B19" s="522"/>
      <c r="C19" s="522"/>
      <c r="D19" s="316" t="s">
        <v>30</v>
      </c>
      <c r="E19" s="533"/>
      <c r="F19" s="533"/>
      <c r="G19" s="533"/>
      <c r="H19" s="533"/>
      <c r="I19" s="533"/>
      <c r="J19" s="533"/>
      <c r="K19" s="533"/>
      <c r="L19" s="533"/>
      <c r="M19" s="533"/>
      <c r="N19" s="533"/>
      <c r="O19" s="534"/>
    </row>
    <row r="20" spans="1:19" s="284" customFormat="1" ht="15" customHeight="1" x14ac:dyDescent="0.25">
      <c r="A20" s="541">
        <v>0</v>
      </c>
      <c r="B20" s="542"/>
      <c r="C20" s="543"/>
      <c r="D20" s="317">
        <v>15000</v>
      </c>
      <c r="E20" s="318">
        <v>1955</v>
      </c>
      <c r="F20" s="319"/>
      <c r="G20" s="320"/>
      <c r="H20" s="321"/>
      <c r="I20" s="322"/>
      <c r="J20" s="323"/>
      <c r="K20" s="324"/>
      <c r="L20" s="324"/>
      <c r="M20" s="324"/>
      <c r="N20" s="324"/>
      <c r="O20" s="325"/>
    </row>
    <row r="21" spans="1:19" s="284" customFormat="1" ht="15" customHeight="1" x14ac:dyDescent="0.25">
      <c r="A21" s="544">
        <f>D20+1</f>
        <v>15001</v>
      </c>
      <c r="B21" s="545"/>
      <c r="C21" s="546"/>
      <c r="D21" s="326">
        <v>28000</v>
      </c>
      <c r="E21" s="327">
        <v>1910</v>
      </c>
      <c r="F21" s="328" t="s">
        <v>111</v>
      </c>
      <c r="G21" s="547" t="s">
        <v>250</v>
      </c>
      <c r="H21" s="547"/>
      <c r="I21" s="547"/>
      <c r="J21" s="547"/>
      <c r="K21" s="547"/>
      <c r="L21" s="547"/>
      <c r="M21" s="296"/>
      <c r="N21" s="296"/>
      <c r="O21" s="329"/>
    </row>
    <row r="22" spans="1:19" s="284" customFormat="1" ht="14.25" customHeight="1" x14ac:dyDescent="0.25">
      <c r="A22" s="538">
        <f>D21+1</f>
        <v>28001</v>
      </c>
      <c r="B22" s="538"/>
      <c r="C22" s="538"/>
      <c r="D22" s="326">
        <v>50000</v>
      </c>
      <c r="E22" s="327">
        <v>1910</v>
      </c>
      <c r="F22" s="330" t="s">
        <v>112</v>
      </c>
      <c r="G22" s="331" t="s">
        <v>251</v>
      </c>
      <c r="H22" s="332"/>
      <c r="I22" s="332"/>
      <c r="J22" s="332"/>
      <c r="K22" s="332"/>
      <c r="L22" s="332"/>
      <c r="M22" s="333"/>
      <c r="N22" s="333"/>
      <c r="O22" s="334"/>
    </row>
    <row r="23" spans="1:19" s="284" customFormat="1" ht="14.25" hidden="1" customHeight="1" x14ac:dyDescent="0.25">
      <c r="A23" s="477"/>
      <c r="B23" s="478"/>
      <c r="C23" s="479"/>
      <c r="D23" s="335"/>
      <c r="E23" s="327"/>
      <c r="F23" s="330"/>
      <c r="G23" s="336"/>
      <c r="H23" s="336"/>
      <c r="I23" s="336"/>
      <c r="J23" s="336"/>
      <c r="K23" s="336"/>
      <c r="L23" s="337"/>
      <c r="M23" s="333"/>
      <c r="N23" s="333"/>
      <c r="O23" s="334"/>
    </row>
    <row r="24" spans="1:19" s="284" customFormat="1" ht="14.25" hidden="1" customHeight="1" x14ac:dyDescent="0.25">
      <c r="A24" s="477"/>
      <c r="B24" s="478"/>
      <c r="C24" s="479"/>
      <c r="D24" s="335"/>
      <c r="E24" s="327"/>
      <c r="F24" s="330"/>
      <c r="G24" s="336"/>
      <c r="H24" s="336"/>
      <c r="I24" s="336"/>
      <c r="J24" s="336"/>
      <c r="K24" s="338"/>
      <c r="L24" s="339"/>
      <c r="M24" s="340"/>
      <c r="N24" s="341"/>
      <c r="O24" s="334"/>
    </row>
    <row r="25" spans="1:19" s="284" customFormat="1" ht="14.25" hidden="1" customHeight="1" x14ac:dyDescent="0.25">
      <c r="A25" s="477"/>
      <c r="B25" s="478"/>
      <c r="C25" s="479"/>
      <c r="D25" s="335"/>
      <c r="E25" s="327"/>
      <c r="F25" s="330"/>
      <c r="G25" s="336"/>
      <c r="H25" s="336"/>
      <c r="I25" s="336"/>
      <c r="J25" s="336"/>
      <c r="K25" s="338"/>
      <c r="L25" s="339"/>
      <c r="M25" s="340"/>
      <c r="N25" s="341"/>
      <c r="O25" s="334"/>
    </row>
    <row r="26" spans="1:19" s="284" customFormat="1" ht="14.25" hidden="1" customHeight="1" x14ac:dyDescent="0.25">
      <c r="A26" s="477"/>
      <c r="B26" s="478"/>
      <c r="C26" s="479"/>
      <c r="D26" s="335"/>
      <c r="E26" s="327"/>
      <c r="F26" s="330"/>
      <c r="G26" s="336"/>
      <c r="H26" s="336"/>
      <c r="I26" s="336"/>
      <c r="J26" s="336"/>
      <c r="K26" s="338"/>
      <c r="L26" s="339"/>
      <c r="M26" s="340"/>
      <c r="N26" s="341"/>
      <c r="O26" s="334"/>
    </row>
    <row r="27" spans="1:19" s="284" customFormat="1" ht="14.25" hidden="1" customHeight="1" x14ac:dyDescent="0.25">
      <c r="A27" s="477"/>
      <c r="B27" s="478"/>
      <c r="C27" s="479"/>
      <c r="D27" s="335"/>
      <c r="E27" s="327"/>
      <c r="F27" s="330"/>
      <c r="G27" s="336"/>
      <c r="H27" s="336"/>
      <c r="I27" s="336"/>
      <c r="J27" s="336"/>
      <c r="K27" s="338"/>
      <c r="L27" s="339"/>
      <c r="M27" s="340"/>
      <c r="N27" s="341"/>
      <c r="O27" s="334"/>
    </row>
    <row r="28" spans="1:19" s="284" customFormat="1" ht="14.25" hidden="1" customHeight="1" x14ac:dyDescent="0.25">
      <c r="A28" s="477"/>
      <c r="B28" s="478"/>
      <c r="C28" s="479"/>
      <c r="D28" s="335"/>
      <c r="E28" s="327"/>
      <c r="F28" s="330"/>
      <c r="G28" s="336"/>
      <c r="H28" s="336"/>
      <c r="I28" s="336"/>
      <c r="J28" s="336"/>
      <c r="K28" s="338"/>
      <c r="L28" s="339"/>
      <c r="M28" s="340"/>
      <c r="N28" s="341"/>
      <c r="O28" s="334"/>
    </row>
    <row r="29" spans="1:19" s="284" customFormat="1" ht="14.25" hidden="1" customHeight="1" x14ac:dyDescent="0.25">
      <c r="A29" s="499"/>
      <c r="B29" s="499"/>
      <c r="C29" s="499"/>
      <c r="D29" s="335"/>
      <c r="E29" s="327"/>
      <c r="F29" s="330"/>
      <c r="G29" s="336"/>
      <c r="H29" s="342"/>
      <c r="I29" s="342"/>
      <c r="J29" s="342"/>
      <c r="K29" s="342"/>
      <c r="L29" s="342"/>
      <c r="M29" s="343"/>
      <c r="N29" s="343"/>
      <c r="O29" s="344"/>
    </row>
    <row r="30" spans="1:19" s="284" customFormat="1" ht="7.5" customHeight="1" x14ac:dyDescent="0.25">
      <c r="A30" s="263"/>
      <c r="B30" s="263"/>
      <c r="C30" s="263"/>
      <c r="D30" s="263"/>
      <c r="E30" s="181"/>
      <c r="F30" s="271"/>
      <c r="G30" s="267"/>
      <c r="H30" s="345"/>
      <c r="I30" s="345"/>
      <c r="J30" s="345"/>
      <c r="K30" s="345"/>
      <c r="L30" s="345"/>
      <c r="M30" s="346"/>
      <c r="N30" s="346"/>
      <c r="O30" s="346"/>
    </row>
    <row r="31" spans="1:19" s="275" customFormat="1" ht="13.5" customHeight="1" x14ac:dyDescent="0.25">
      <c r="A31" s="504" t="s">
        <v>152</v>
      </c>
      <c r="B31" s="504"/>
      <c r="C31" s="504"/>
      <c r="D31" s="504"/>
      <c r="E31" s="504"/>
      <c r="F31" s="504"/>
      <c r="G31" s="504"/>
      <c r="H31" s="504"/>
      <c r="I31" s="504"/>
      <c r="J31" s="504"/>
      <c r="K31" s="504"/>
      <c r="L31" s="504"/>
      <c r="M31" s="504"/>
      <c r="N31" s="504"/>
      <c r="O31" s="504"/>
      <c r="P31" s="278"/>
      <c r="S31" s="278"/>
    </row>
    <row r="32" spans="1:19" s="275" customFormat="1" ht="11.25" customHeight="1" x14ac:dyDescent="0.25">
      <c r="A32" s="504"/>
      <c r="B32" s="504"/>
      <c r="C32" s="504"/>
      <c r="D32" s="504"/>
      <c r="E32" s="504"/>
      <c r="F32" s="504"/>
      <c r="G32" s="504"/>
      <c r="H32" s="504"/>
      <c r="I32" s="504"/>
      <c r="J32" s="504"/>
      <c r="K32" s="504"/>
      <c r="L32" s="504"/>
      <c r="M32" s="504"/>
      <c r="N32" s="504"/>
      <c r="O32" s="504"/>
      <c r="P32" s="278"/>
      <c r="S32" s="278"/>
    </row>
    <row r="33" spans="1:19" s="275" customFormat="1" ht="3" customHeight="1" x14ac:dyDescent="0.25">
      <c r="A33" s="504"/>
      <c r="B33" s="504"/>
      <c r="C33" s="504"/>
      <c r="D33" s="504"/>
      <c r="E33" s="504"/>
      <c r="F33" s="504"/>
      <c r="G33" s="504"/>
      <c r="H33" s="504"/>
      <c r="I33" s="504"/>
      <c r="J33" s="504"/>
      <c r="K33" s="504"/>
      <c r="L33" s="504"/>
      <c r="M33" s="504"/>
      <c r="N33" s="504"/>
      <c r="O33" s="504"/>
      <c r="P33" s="278"/>
      <c r="S33" s="278"/>
    </row>
    <row r="34" spans="1:19" s="275" customFormat="1" ht="13.5" customHeight="1" x14ac:dyDescent="0.25">
      <c r="A34" s="504" t="s">
        <v>153</v>
      </c>
      <c r="B34" s="504"/>
      <c r="C34" s="504"/>
      <c r="D34" s="504"/>
      <c r="E34" s="504"/>
      <c r="F34" s="504"/>
      <c r="G34" s="504"/>
      <c r="H34" s="504"/>
      <c r="I34" s="504"/>
      <c r="J34" s="504"/>
      <c r="K34" s="504"/>
      <c r="L34" s="504"/>
      <c r="M34" s="504"/>
      <c r="N34" s="504"/>
      <c r="O34" s="504"/>
      <c r="P34" s="278"/>
      <c r="S34" s="278"/>
    </row>
    <row r="35" spans="1:19" s="275" customFormat="1" ht="12" customHeight="1" x14ac:dyDescent="0.25">
      <c r="A35" s="514" t="s">
        <v>135</v>
      </c>
      <c r="B35" s="514"/>
      <c r="C35" s="514"/>
      <c r="D35" s="514"/>
      <c r="E35" s="514"/>
      <c r="F35" s="514"/>
      <c r="G35" s="514"/>
      <c r="H35" s="514"/>
      <c r="I35" s="514"/>
      <c r="J35" s="514"/>
      <c r="K35" s="514"/>
      <c r="L35" s="514"/>
      <c r="M35" s="514"/>
      <c r="N35" s="514"/>
      <c r="O35" s="514"/>
      <c r="P35" s="278"/>
      <c r="S35" s="278"/>
    </row>
    <row r="36" spans="1:19" s="275" customFormat="1" ht="12" customHeight="1" x14ac:dyDescent="0.25">
      <c r="A36" s="514"/>
      <c r="B36" s="514"/>
      <c r="C36" s="514"/>
      <c r="D36" s="514"/>
      <c r="E36" s="514"/>
      <c r="F36" s="514"/>
      <c r="G36" s="514"/>
      <c r="H36" s="514"/>
      <c r="I36" s="514"/>
      <c r="J36" s="514"/>
      <c r="K36" s="514"/>
      <c r="L36" s="514"/>
      <c r="M36" s="514"/>
      <c r="N36" s="514"/>
      <c r="O36" s="514"/>
      <c r="P36" s="278"/>
      <c r="S36" s="278"/>
    </row>
    <row r="37" spans="1:19" s="275" customFormat="1" ht="12" customHeight="1" x14ac:dyDescent="0.25">
      <c r="A37" s="514" t="s">
        <v>136</v>
      </c>
      <c r="B37" s="514"/>
      <c r="C37" s="514"/>
      <c r="D37" s="514"/>
      <c r="E37" s="514"/>
      <c r="F37" s="514"/>
      <c r="G37" s="514"/>
      <c r="H37" s="514"/>
      <c r="I37" s="514"/>
      <c r="J37" s="514"/>
      <c r="K37" s="514"/>
      <c r="L37" s="514"/>
      <c r="M37" s="514"/>
      <c r="N37" s="514"/>
      <c r="O37" s="514"/>
      <c r="P37" s="278"/>
      <c r="S37" s="278"/>
    </row>
    <row r="38" spans="1:19" s="275" customFormat="1" ht="15.75" customHeight="1" x14ac:dyDescent="0.25">
      <c r="A38" s="174"/>
      <c r="B38" s="174"/>
      <c r="C38" s="174"/>
      <c r="D38" s="174"/>
      <c r="E38" s="174"/>
      <c r="F38" s="174"/>
      <c r="G38" s="174"/>
      <c r="H38" s="174"/>
      <c r="I38" s="175"/>
      <c r="J38" s="175"/>
      <c r="K38" s="175"/>
      <c r="L38" s="175"/>
      <c r="M38" s="174"/>
      <c r="N38" s="174"/>
      <c r="O38" s="174"/>
      <c r="P38" s="278"/>
      <c r="S38" s="278"/>
    </row>
    <row r="39" spans="1:19" s="275" customFormat="1" ht="11.25" customHeight="1" x14ac:dyDescent="0.25">
      <c r="A39" s="174"/>
      <c r="B39" s="174"/>
      <c r="C39" s="174"/>
      <c r="D39" s="174"/>
      <c r="E39" s="174"/>
      <c r="F39" s="174"/>
      <c r="G39" s="174"/>
      <c r="H39" s="174"/>
      <c r="I39" s="175"/>
      <c r="J39" s="175"/>
      <c r="K39" s="175"/>
      <c r="L39" s="175"/>
      <c r="M39" s="174"/>
      <c r="N39" s="174"/>
      <c r="O39" s="174"/>
      <c r="P39" s="278"/>
      <c r="S39" s="278"/>
    </row>
    <row r="40" spans="1:19" s="275" customFormat="1" ht="12.75" customHeight="1" x14ac:dyDescent="0.25">
      <c r="A40" s="16" t="s">
        <v>107</v>
      </c>
      <c r="B40" s="259"/>
      <c r="C40" s="16"/>
      <c r="D40" s="315"/>
      <c r="E40" s="315"/>
      <c r="F40" s="315"/>
      <c r="G40" s="315"/>
      <c r="H40" s="315"/>
      <c r="I40" s="315"/>
      <c r="J40" s="315"/>
      <c r="K40" s="315"/>
      <c r="L40" s="315"/>
      <c r="M40" s="315"/>
      <c r="N40" s="315"/>
      <c r="O40" s="315"/>
      <c r="P40" s="278"/>
      <c r="S40" s="278"/>
    </row>
    <row r="41" spans="1:19" s="275" customFormat="1" ht="4.5" customHeight="1" x14ac:dyDescent="0.25">
      <c r="A41" s="174"/>
      <c r="B41" s="174"/>
      <c r="C41" s="174"/>
      <c r="D41" s="174"/>
      <c r="E41" s="174"/>
      <c r="F41" s="174"/>
      <c r="G41" s="174"/>
      <c r="H41" s="174"/>
      <c r="I41" s="175"/>
      <c r="J41" s="175"/>
      <c r="K41" s="175"/>
      <c r="L41" s="175"/>
      <c r="M41" s="174"/>
      <c r="N41" s="174"/>
      <c r="O41" s="174"/>
      <c r="P41" s="278"/>
      <c r="S41" s="278"/>
    </row>
    <row r="42" spans="1:19" s="275" customFormat="1" ht="12" customHeight="1" x14ac:dyDescent="0.25">
      <c r="A42" s="276" t="s">
        <v>197</v>
      </c>
      <c r="B42" s="276"/>
      <c r="C42" s="276"/>
      <c r="D42" s="276"/>
      <c r="E42" s="276"/>
      <c r="F42" s="276"/>
      <c r="G42" s="276"/>
      <c r="H42" s="276"/>
      <c r="I42" s="277"/>
      <c r="J42" s="277"/>
      <c r="K42" s="277"/>
      <c r="L42" s="277"/>
      <c r="M42" s="276"/>
      <c r="N42" s="276"/>
      <c r="O42" s="276"/>
      <c r="P42" s="278"/>
      <c r="S42" s="278"/>
    </row>
    <row r="43" spans="1:19" s="275" customFormat="1" ht="3.75" customHeight="1" x14ac:dyDescent="0.25">
      <c r="A43" s="174"/>
      <c r="B43" s="174"/>
      <c r="C43" s="174"/>
      <c r="D43" s="174"/>
      <c r="E43" s="174"/>
      <c r="F43" s="174"/>
      <c r="G43" s="174"/>
      <c r="H43" s="174"/>
      <c r="I43" s="175"/>
      <c r="J43" s="175"/>
      <c r="K43" s="175"/>
      <c r="L43" s="175"/>
      <c r="M43" s="174"/>
      <c r="N43" s="174"/>
      <c r="O43" s="174"/>
      <c r="P43" s="278"/>
      <c r="S43" s="278"/>
    </row>
    <row r="44" spans="1:19" s="280" customFormat="1" ht="10.5" customHeight="1" x14ac:dyDescent="0.25">
      <c r="A44" s="523" t="s">
        <v>109</v>
      </c>
      <c r="B44" s="524"/>
      <c r="C44" s="524"/>
      <c r="D44" s="525"/>
      <c r="E44" s="515" t="s">
        <v>117</v>
      </c>
      <c r="F44" s="515"/>
      <c r="G44" s="515"/>
      <c r="H44" s="515"/>
      <c r="I44" s="515"/>
      <c r="J44" s="515"/>
      <c r="K44" s="515"/>
      <c r="L44" s="515"/>
      <c r="M44" s="515"/>
      <c r="N44" s="515"/>
      <c r="O44" s="516"/>
    </row>
    <row r="45" spans="1:19" s="283" customFormat="1" ht="10.5" customHeight="1" x14ac:dyDescent="0.25">
      <c r="A45" s="526"/>
      <c r="B45" s="527"/>
      <c r="C45" s="527"/>
      <c r="D45" s="528"/>
      <c r="E45" s="517"/>
      <c r="F45" s="517"/>
      <c r="G45" s="517"/>
      <c r="H45" s="517"/>
      <c r="I45" s="517"/>
      <c r="J45" s="517"/>
      <c r="K45" s="517"/>
      <c r="L45" s="517"/>
      <c r="M45" s="517"/>
      <c r="N45" s="517"/>
      <c r="O45" s="518"/>
    </row>
    <row r="46" spans="1:19" s="34" customFormat="1" ht="9.75" customHeight="1" x14ac:dyDescent="0.25">
      <c r="A46" s="521" t="s">
        <v>29</v>
      </c>
      <c r="B46" s="522"/>
      <c r="C46" s="522"/>
      <c r="D46" s="316" t="s">
        <v>30</v>
      </c>
      <c r="E46" s="519"/>
      <c r="F46" s="519"/>
      <c r="G46" s="519"/>
      <c r="H46" s="519"/>
      <c r="I46" s="519"/>
      <c r="J46" s="519"/>
      <c r="K46" s="519"/>
      <c r="L46" s="519"/>
      <c r="M46" s="519"/>
      <c r="N46" s="519"/>
      <c r="O46" s="520"/>
    </row>
    <row r="47" spans="1:19" s="284" customFormat="1" ht="12" customHeight="1" x14ac:dyDescent="0.25">
      <c r="A47" s="536">
        <v>0</v>
      </c>
      <c r="B47" s="536"/>
      <c r="C47" s="536"/>
      <c r="D47" s="347">
        <v>15000</v>
      </c>
      <c r="E47" s="539" t="s">
        <v>113</v>
      </c>
      <c r="F47" s="540"/>
      <c r="G47" s="540"/>
      <c r="H47" s="540"/>
      <c r="I47" s="540"/>
      <c r="J47" s="348"/>
      <c r="K47" s="349"/>
      <c r="L47" s="349"/>
      <c r="M47" s="349"/>
      <c r="N47" s="349"/>
      <c r="O47" s="350"/>
    </row>
    <row r="48" spans="1:19" s="284" customFormat="1" ht="12" customHeight="1" x14ac:dyDescent="0.2">
      <c r="A48" s="499">
        <f t="shared" ref="A48:A56" si="0">D47+1</f>
        <v>15001</v>
      </c>
      <c r="B48" s="499"/>
      <c r="C48" s="499"/>
      <c r="D48" s="335">
        <v>29000</v>
      </c>
      <c r="E48" s="351">
        <v>690</v>
      </c>
      <c r="F48" s="352"/>
      <c r="G48" s="535"/>
      <c r="H48" s="535"/>
      <c r="I48" s="535"/>
      <c r="J48" s="353"/>
      <c r="K48" s="354"/>
      <c r="L48" s="354"/>
      <c r="M48" s="354"/>
      <c r="N48" s="354"/>
      <c r="O48" s="355"/>
    </row>
    <row r="49" spans="1:19" s="284" customFormat="1" ht="12" customHeight="1" x14ac:dyDescent="0.25">
      <c r="A49" s="499">
        <f t="shared" si="0"/>
        <v>29001</v>
      </c>
      <c r="B49" s="499"/>
      <c r="C49" s="499"/>
      <c r="D49" s="335">
        <v>29200</v>
      </c>
      <c r="E49" s="351">
        <v>690</v>
      </c>
      <c r="F49" s="356">
        <v>10</v>
      </c>
      <c r="G49" s="357">
        <f>SUM(E49:F49)</f>
        <v>700</v>
      </c>
      <c r="I49" s="358"/>
      <c r="J49" s="358"/>
      <c r="K49" s="358"/>
      <c r="L49" s="358"/>
      <c r="M49" s="359"/>
      <c r="N49" s="359"/>
      <c r="O49" s="360"/>
    </row>
    <row r="50" spans="1:19" s="284" customFormat="1" ht="12" customHeight="1" x14ac:dyDescent="0.25">
      <c r="A50" s="499">
        <f t="shared" si="0"/>
        <v>29201</v>
      </c>
      <c r="B50" s="499"/>
      <c r="C50" s="499"/>
      <c r="D50" s="335">
        <v>34700</v>
      </c>
      <c r="E50" s="351">
        <v>690</v>
      </c>
      <c r="F50" s="356">
        <v>20</v>
      </c>
      <c r="G50" s="357">
        <f>SUM(E50:F50)</f>
        <v>710</v>
      </c>
      <c r="H50" s="537" t="s">
        <v>196</v>
      </c>
      <c r="I50" s="537"/>
      <c r="J50" s="537"/>
      <c r="K50" s="537"/>
      <c r="L50" s="358"/>
      <c r="M50" s="359"/>
      <c r="N50" s="359"/>
      <c r="O50" s="360"/>
    </row>
    <row r="51" spans="1:19" s="284" customFormat="1" ht="12" customHeight="1" x14ac:dyDescent="0.25">
      <c r="A51" s="499">
        <f t="shared" si="0"/>
        <v>34701</v>
      </c>
      <c r="B51" s="499"/>
      <c r="C51" s="499"/>
      <c r="D51" s="335">
        <v>35000</v>
      </c>
      <c r="E51" s="351">
        <v>690</v>
      </c>
      <c r="F51" s="356">
        <v>30</v>
      </c>
      <c r="G51" s="357">
        <f>SUM(E51:F51)</f>
        <v>720</v>
      </c>
      <c r="H51" s="537"/>
      <c r="I51" s="537"/>
      <c r="J51" s="537"/>
      <c r="K51" s="537"/>
      <c r="L51" s="358"/>
      <c r="M51" s="359"/>
      <c r="N51" s="359"/>
      <c r="O51" s="360"/>
    </row>
    <row r="52" spans="1:19" s="284" customFormat="1" ht="12" customHeight="1" x14ac:dyDescent="0.25">
      <c r="A52" s="499">
        <f t="shared" si="0"/>
        <v>35001</v>
      </c>
      <c r="B52" s="499"/>
      <c r="C52" s="499"/>
      <c r="D52" s="335">
        <v>35100</v>
      </c>
      <c r="E52" s="351">
        <v>690</v>
      </c>
      <c r="F52" s="356">
        <v>20</v>
      </c>
      <c r="G52" s="357">
        <f>SUM(E52:F52)</f>
        <v>710</v>
      </c>
      <c r="H52" s="537"/>
      <c r="I52" s="537"/>
      <c r="J52" s="537"/>
      <c r="K52" s="537"/>
      <c r="L52" s="358"/>
      <c r="M52" s="359"/>
      <c r="N52" s="359"/>
      <c r="O52" s="360"/>
    </row>
    <row r="53" spans="1:19" s="284" customFormat="1" ht="12" customHeight="1" x14ac:dyDescent="0.25">
      <c r="A53" s="499">
        <f t="shared" si="0"/>
        <v>35101</v>
      </c>
      <c r="B53" s="499"/>
      <c r="C53" s="499"/>
      <c r="D53" s="335">
        <v>35200</v>
      </c>
      <c r="E53" s="351">
        <v>690</v>
      </c>
      <c r="F53" s="356">
        <v>10</v>
      </c>
      <c r="G53" s="357">
        <f>SUM(E53:F53)</f>
        <v>700</v>
      </c>
      <c r="H53" s="358"/>
      <c r="I53" s="358"/>
      <c r="J53" s="358"/>
      <c r="K53" s="358"/>
      <c r="L53" s="358"/>
      <c r="M53" s="359"/>
      <c r="N53" s="359"/>
      <c r="O53" s="360"/>
    </row>
    <row r="54" spans="1:19" s="284" customFormat="1" ht="12" customHeight="1" x14ac:dyDescent="0.2">
      <c r="A54" s="499">
        <f t="shared" si="0"/>
        <v>35201</v>
      </c>
      <c r="B54" s="499"/>
      <c r="C54" s="499"/>
      <c r="D54" s="335">
        <v>40000</v>
      </c>
      <c r="E54" s="351">
        <v>690</v>
      </c>
      <c r="F54" s="361"/>
      <c r="G54" s="467"/>
      <c r="H54" s="467"/>
      <c r="I54" s="467"/>
      <c r="J54" s="362"/>
      <c r="K54" s="363"/>
      <c r="L54" s="363"/>
      <c r="M54" s="363"/>
      <c r="N54" s="363"/>
      <c r="O54" s="364"/>
    </row>
    <row r="55" spans="1:19" s="284" customFormat="1" ht="12" customHeight="1" x14ac:dyDescent="0.25">
      <c r="A55" s="499">
        <f t="shared" si="0"/>
        <v>40001</v>
      </c>
      <c r="B55" s="499"/>
      <c r="C55" s="499"/>
      <c r="D55" s="335">
        <v>80000</v>
      </c>
      <c r="E55" s="539" t="s">
        <v>114</v>
      </c>
      <c r="F55" s="540"/>
      <c r="G55" s="540"/>
      <c r="H55" s="540"/>
      <c r="I55" s="540"/>
      <c r="J55" s="581"/>
      <c r="K55" s="581"/>
      <c r="L55" s="581"/>
      <c r="M55" s="581"/>
      <c r="N55" s="581"/>
      <c r="O55" s="582"/>
    </row>
    <row r="56" spans="1:19" s="284" customFormat="1" ht="12" customHeight="1" x14ac:dyDescent="0.25">
      <c r="A56" s="499">
        <f t="shared" si="0"/>
        <v>80001</v>
      </c>
      <c r="B56" s="499"/>
      <c r="C56" s="499"/>
      <c r="D56" s="335"/>
      <c r="E56" s="365" t="s">
        <v>115</v>
      </c>
      <c r="F56" s="366"/>
      <c r="G56" s="366"/>
      <c r="H56" s="366"/>
      <c r="I56" s="366"/>
      <c r="J56" s="366"/>
      <c r="K56" s="366"/>
      <c r="L56" s="366"/>
      <c r="M56" s="366"/>
      <c r="N56" s="366"/>
      <c r="O56" s="367"/>
    </row>
    <row r="57" spans="1:19" s="275" customFormat="1" ht="7.5" customHeight="1" x14ac:dyDescent="0.25">
      <c r="A57" s="174"/>
      <c r="B57" s="174"/>
      <c r="C57" s="174"/>
      <c r="D57" s="174"/>
      <c r="E57" s="174"/>
      <c r="F57" s="174"/>
      <c r="G57" s="174"/>
      <c r="H57" s="174"/>
      <c r="I57" s="175"/>
      <c r="J57" s="175"/>
      <c r="K57" s="175"/>
      <c r="L57" s="175"/>
      <c r="M57" s="174"/>
      <c r="N57" s="174"/>
      <c r="O57" s="174"/>
      <c r="P57" s="278"/>
      <c r="S57" s="278"/>
    </row>
    <row r="58" spans="1:19" s="275" customFormat="1" ht="8.25" customHeight="1" x14ac:dyDescent="0.25">
      <c r="A58" s="174"/>
      <c r="B58" s="174"/>
      <c r="C58" s="174"/>
      <c r="D58" s="174"/>
      <c r="E58" s="174"/>
      <c r="F58" s="174"/>
      <c r="G58" s="174"/>
      <c r="H58" s="174"/>
      <c r="I58" s="175"/>
      <c r="J58" s="175"/>
      <c r="K58" s="175"/>
      <c r="L58" s="175"/>
      <c r="M58" s="174"/>
      <c r="N58" s="174"/>
      <c r="O58" s="174"/>
      <c r="P58" s="278"/>
      <c r="S58" s="278"/>
    </row>
    <row r="59" spans="1:19" s="275" customFormat="1" ht="12" customHeight="1" x14ac:dyDescent="0.25">
      <c r="A59" s="280"/>
      <c r="B59" s="368"/>
      <c r="C59" s="368"/>
      <c r="D59" s="368"/>
      <c r="E59" s="368"/>
      <c r="F59" s="368"/>
      <c r="G59" s="368"/>
      <c r="H59" s="368"/>
      <c r="I59" s="17"/>
      <c r="J59" s="18"/>
      <c r="K59" s="17"/>
      <c r="L59" s="17"/>
      <c r="M59" s="368"/>
      <c r="N59" s="368"/>
      <c r="O59" s="368"/>
      <c r="P59" s="278"/>
      <c r="S59" s="278"/>
    </row>
    <row r="60" spans="1:19" s="275" customFormat="1" ht="12" customHeight="1" x14ac:dyDescent="0.25">
      <c r="A60" s="276" t="s">
        <v>116</v>
      </c>
      <c r="B60" s="276"/>
      <c r="C60" s="276"/>
      <c r="D60" s="276"/>
      <c r="E60" s="276"/>
      <c r="F60" s="276"/>
      <c r="G60" s="276"/>
      <c r="H60" s="276"/>
      <c r="I60" s="277"/>
      <c r="J60" s="277"/>
      <c r="K60" s="277"/>
      <c r="L60" s="277"/>
      <c r="M60" s="276"/>
      <c r="N60" s="276"/>
      <c r="O60" s="276"/>
      <c r="P60" s="278"/>
      <c r="S60" s="278"/>
    </row>
    <row r="61" spans="1:19" s="275" customFormat="1" ht="2.25" customHeight="1" x14ac:dyDescent="0.25">
      <c r="A61" s="174"/>
      <c r="B61" s="174"/>
      <c r="C61" s="174"/>
      <c r="D61" s="174"/>
      <c r="E61" s="174"/>
      <c r="F61" s="174"/>
      <c r="G61" s="174"/>
      <c r="H61" s="174"/>
      <c r="I61" s="175"/>
      <c r="J61" s="175"/>
      <c r="K61" s="175"/>
      <c r="L61" s="175"/>
      <c r="M61" s="174"/>
      <c r="N61" s="174"/>
      <c r="O61" s="174"/>
      <c r="P61" s="278"/>
      <c r="S61" s="278"/>
    </row>
    <row r="62" spans="1:19" s="280" customFormat="1" ht="12" customHeight="1" x14ac:dyDescent="0.25">
      <c r="A62" s="369" t="s">
        <v>118</v>
      </c>
      <c r="B62" s="275"/>
      <c r="C62" s="275"/>
      <c r="D62" s="275"/>
      <c r="E62" s="282"/>
      <c r="F62" s="583">
        <v>1220</v>
      </c>
      <c r="G62" s="583"/>
      <c r="H62" s="282"/>
      <c r="I62" s="282"/>
      <c r="J62" s="282"/>
      <c r="K62" s="282"/>
      <c r="L62" s="282"/>
      <c r="M62" s="282"/>
      <c r="N62" s="282"/>
      <c r="O62" s="282"/>
    </row>
    <row r="63" spans="1:19" s="283" customFormat="1" ht="12" customHeight="1" x14ac:dyDescent="0.25">
      <c r="A63" s="369" t="s">
        <v>175</v>
      </c>
      <c r="B63" s="275"/>
      <c r="C63" s="275"/>
      <c r="D63" s="275"/>
      <c r="E63" s="282"/>
      <c r="F63" s="19"/>
      <c r="G63" s="180">
        <v>950</v>
      </c>
      <c r="H63" s="282"/>
      <c r="I63" s="282"/>
      <c r="J63" s="282"/>
      <c r="K63" s="282"/>
      <c r="L63" s="282"/>
      <c r="M63" s="282"/>
      <c r="N63" s="282"/>
      <c r="O63" s="282"/>
    </row>
    <row r="64" spans="1:19" s="34" customFormat="1" ht="12" customHeight="1" x14ac:dyDescent="0.25">
      <c r="A64" s="369" t="s">
        <v>206</v>
      </c>
      <c r="B64" s="275"/>
      <c r="C64" s="275"/>
      <c r="D64" s="275"/>
      <c r="E64" s="282"/>
      <c r="F64" s="282"/>
      <c r="G64" s="180">
        <v>550</v>
      </c>
      <c r="H64" s="282"/>
      <c r="I64" s="282"/>
      <c r="J64" s="282"/>
      <c r="K64" s="282"/>
      <c r="L64" s="282"/>
      <c r="M64" s="282"/>
      <c r="N64" s="282"/>
      <c r="O64" s="282"/>
    </row>
    <row r="65" spans="1:15" s="284" customFormat="1" ht="12" customHeight="1" x14ac:dyDescent="0.25">
      <c r="A65" s="369" t="s">
        <v>207</v>
      </c>
      <c r="B65" s="263"/>
      <c r="C65" s="263"/>
      <c r="D65" s="263"/>
      <c r="E65" s="181"/>
      <c r="F65" s="181"/>
      <c r="G65" s="181">
        <v>620</v>
      </c>
      <c r="H65" s="285"/>
      <c r="I65" s="181"/>
      <c r="J65" s="370"/>
      <c r="K65" s="275"/>
      <c r="L65" s="275"/>
      <c r="M65" s="275"/>
      <c r="N65" s="275"/>
      <c r="O65" s="275"/>
    </row>
    <row r="66" spans="1:15" s="284" customFormat="1" ht="12" customHeight="1" x14ac:dyDescent="0.25">
      <c r="A66" s="369" t="s">
        <v>208</v>
      </c>
      <c r="B66" s="263"/>
      <c r="C66" s="263"/>
      <c r="D66" s="263"/>
      <c r="E66" s="181"/>
      <c r="F66" s="181"/>
      <c r="G66" s="181">
        <v>200</v>
      </c>
      <c r="H66" s="285" t="s">
        <v>120</v>
      </c>
      <c r="I66" s="181"/>
      <c r="J66" s="370"/>
      <c r="K66" s="275"/>
      <c r="L66" s="275"/>
      <c r="M66" s="275"/>
      <c r="N66" s="275"/>
      <c r="O66" s="275"/>
    </row>
    <row r="67" spans="1:15" s="284" customFormat="1" ht="4.5" customHeight="1" x14ac:dyDescent="0.25">
      <c r="A67" s="371"/>
      <c r="B67" s="263"/>
      <c r="C67" s="263"/>
      <c r="D67" s="263"/>
      <c r="E67" s="181"/>
      <c r="F67" s="372"/>
      <c r="G67" s="370"/>
      <c r="H67" s="370"/>
      <c r="I67" s="370"/>
      <c r="J67" s="370"/>
      <c r="K67" s="275"/>
      <c r="L67" s="275"/>
      <c r="M67" s="275"/>
      <c r="N67" s="275"/>
      <c r="O67" s="275"/>
    </row>
    <row r="68" spans="1:15" s="284" customFormat="1" ht="13.5" customHeight="1" x14ac:dyDescent="0.25">
      <c r="A68" s="371" t="s">
        <v>157</v>
      </c>
      <c r="B68" s="371"/>
      <c r="C68" s="371"/>
      <c r="D68" s="371"/>
      <c r="E68" s="181"/>
      <c r="F68" s="181"/>
      <c r="G68" s="181"/>
      <c r="H68" s="181"/>
      <c r="I68" s="181"/>
      <c r="J68" s="370"/>
      <c r="K68" s="370"/>
      <c r="L68" s="370"/>
      <c r="M68" s="370"/>
      <c r="N68" s="370"/>
      <c r="O68" s="370"/>
    </row>
    <row r="69" spans="1:15" s="284" customFormat="1" ht="12.75" customHeight="1" x14ac:dyDescent="0.25">
      <c r="A69" s="373" t="s">
        <v>132</v>
      </c>
      <c r="B69" s="371"/>
      <c r="C69" s="371"/>
      <c r="D69" s="371"/>
      <c r="E69" s="181"/>
      <c r="F69" s="181"/>
      <c r="G69" s="181"/>
      <c r="H69" s="181"/>
      <c r="I69" s="181"/>
      <c r="J69" s="181"/>
      <c r="K69" s="181"/>
      <c r="L69" s="181"/>
      <c r="M69" s="181"/>
      <c r="N69" s="181"/>
      <c r="O69" s="181"/>
    </row>
    <row r="70" spans="1:15" s="284" customFormat="1" ht="12.75" customHeight="1" x14ac:dyDescent="0.2">
      <c r="A70" s="486" t="s">
        <v>122</v>
      </c>
      <c r="B70" s="486"/>
      <c r="C70" s="486"/>
      <c r="D70" s="486"/>
      <c r="E70" s="466" t="s">
        <v>154</v>
      </c>
      <c r="F70" s="466"/>
      <c r="G70" s="487" t="s">
        <v>123</v>
      </c>
      <c r="H70" s="487"/>
      <c r="I70" s="487"/>
      <c r="J70" s="374"/>
      <c r="K70" s="359"/>
      <c r="L70" s="359"/>
      <c r="M70" s="359"/>
      <c r="N70" s="359"/>
      <c r="O70" s="359"/>
    </row>
    <row r="71" spans="1:15" s="284" customFormat="1" ht="12.75" customHeight="1" x14ac:dyDescent="0.25">
      <c r="A71" s="486"/>
      <c r="B71" s="486"/>
      <c r="C71" s="486"/>
      <c r="D71" s="486"/>
      <c r="E71" s="466"/>
      <c r="F71" s="466"/>
      <c r="G71" s="484">
        <v>95000</v>
      </c>
      <c r="H71" s="484"/>
      <c r="I71" s="484"/>
      <c r="J71" s="374"/>
      <c r="K71" s="359"/>
      <c r="L71" s="359"/>
      <c r="M71" s="359"/>
      <c r="N71" s="359"/>
      <c r="O71" s="359"/>
    </row>
    <row r="72" spans="1:15" s="284" customFormat="1" ht="12.75" customHeight="1" x14ac:dyDescent="0.2">
      <c r="A72" s="486" t="s">
        <v>125</v>
      </c>
      <c r="B72" s="486"/>
      <c r="C72" s="486"/>
      <c r="D72" s="486"/>
      <c r="E72" s="466" t="s">
        <v>154</v>
      </c>
      <c r="F72" s="466"/>
      <c r="G72" s="487" t="s">
        <v>166</v>
      </c>
      <c r="H72" s="487"/>
      <c r="I72" s="487"/>
      <c r="J72" s="487"/>
      <c r="K72" s="487"/>
      <c r="L72" s="487"/>
      <c r="M72" s="487"/>
      <c r="N72" s="487"/>
      <c r="O72" s="375"/>
    </row>
    <row r="73" spans="1:15" s="284" customFormat="1" ht="12.75" customHeight="1" x14ac:dyDescent="0.25">
      <c r="A73" s="486"/>
      <c r="B73" s="486"/>
      <c r="C73" s="486"/>
      <c r="D73" s="486"/>
      <c r="E73" s="466"/>
      <c r="F73" s="466"/>
      <c r="G73" s="468" t="s">
        <v>167</v>
      </c>
      <c r="H73" s="468"/>
      <c r="I73" s="468"/>
      <c r="J73" s="468"/>
      <c r="K73" s="468"/>
      <c r="L73" s="468"/>
      <c r="M73" s="468"/>
      <c r="N73" s="468"/>
      <c r="O73" s="375"/>
    </row>
    <row r="74" spans="1:15" s="284" customFormat="1" ht="7.5" customHeight="1" x14ac:dyDescent="0.25">
      <c r="A74" s="263"/>
      <c r="B74" s="263"/>
      <c r="C74" s="263"/>
      <c r="D74" s="263"/>
      <c r="E74" s="181"/>
      <c r="F74" s="181"/>
      <c r="G74" s="181"/>
      <c r="H74" s="181"/>
      <c r="I74" s="181"/>
      <c r="J74" s="181"/>
      <c r="K74" s="181"/>
      <c r="L74" s="181"/>
      <c r="M74" s="181"/>
      <c r="N74" s="181"/>
      <c r="O74" s="181"/>
    </row>
    <row r="75" spans="1:15" s="284" customFormat="1" ht="15" customHeight="1" x14ac:dyDescent="0.25">
      <c r="A75" s="489" t="s">
        <v>184</v>
      </c>
      <c r="B75" s="489"/>
      <c r="C75" s="489"/>
      <c r="D75" s="489"/>
      <c r="E75" s="489"/>
      <c r="F75" s="489"/>
      <c r="G75" s="489"/>
      <c r="H75" s="489"/>
      <c r="I75" s="489"/>
      <c r="J75" s="489"/>
      <c r="K75" s="489"/>
      <c r="L75" s="489"/>
      <c r="M75" s="489"/>
      <c r="N75" s="489"/>
      <c r="O75" s="489"/>
    </row>
    <row r="76" spans="1:15" s="284" customFormat="1" ht="36.75" customHeight="1" x14ac:dyDescent="0.25">
      <c r="A76" s="489"/>
      <c r="B76" s="489"/>
      <c r="C76" s="489"/>
      <c r="D76" s="489"/>
      <c r="E76" s="489"/>
      <c r="F76" s="489"/>
      <c r="G76" s="489"/>
      <c r="H76" s="489"/>
      <c r="I76" s="489"/>
      <c r="J76" s="489"/>
      <c r="K76" s="489"/>
      <c r="L76" s="489"/>
      <c r="M76" s="489"/>
      <c r="N76" s="489"/>
      <c r="O76" s="489"/>
    </row>
    <row r="77" spans="1:15" s="284" customFormat="1" ht="12.75" customHeight="1" x14ac:dyDescent="0.25">
      <c r="A77" s="376" t="s">
        <v>126</v>
      </c>
      <c r="B77" s="377"/>
      <c r="C77" s="263" t="s">
        <v>127</v>
      </c>
      <c r="D77" s="263"/>
      <c r="E77" s="181"/>
      <c r="F77" s="181"/>
      <c r="G77" s="181"/>
      <c r="H77" s="181"/>
      <c r="I77" s="181"/>
      <c r="J77" s="181"/>
      <c r="K77" s="181"/>
      <c r="L77" s="181"/>
      <c r="M77" s="181"/>
      <c r="N77" s="181"/>
      <c r="O77" s="181"/>
    </row>
    <row r="78" spans="1:15" s="284" customFormat="1" ht="12.75" customHeight="1" x14ac:dyDescent="0.25">
      <c r="A78" s="263"/>
      <c r="B78" s="263"/>
      <c r="C78" s="488" t="s">
        <v>128</v>
      </c>
      <c r="D78" s="488"/>
      <c r="E78" s="488"/>
      <c r="F78" s="488"/>
      <c r="G78" s="488"/>
      <c r="H78" s="488"/>
      <c r="I78" s="488"/>
      <c r="J78" s="488"/>
      <c r="K78" s="488"/>
      <c r="L78" s="488"/>
      <c r="M78" s="488"/>
      <c r="N78" s="488"/>
      <c r="O78" s="488"/>
    </row>
    <row r="79" spans="1:15" s="284" customFormat="1" ht="10.5" customHeight="1" x14ac:dyDescent="0.25">
      <c r="A79" s="263"/>
      <c r="B79" s="263"/>
      <c r="C79" s="488"/>
      <c r="D79" s="488"/>
      <c r="E79" s="488"/>
      <c r="F79" s="488"/>
      <c r="G79" s="488"/>
      <c r="H79" s="488"/>
      <c r="I79" s="488"/>
      <c r="J79" s="488"/>
      <c r="K79" s="488"/>
      <c r="L79" s="488"/>
      <c r="M79" s="488"/>
      <c r="N79" s="488"/>
      <c r="O79" s="488"/>
    </row>
    <row r="80" spans="1:15" s="284" customFormat="1" ht="12" customHeight="1" x14ac:dyDescent="0.25">
      <c r="A80" s="371" t="s">
        <v>133</v>
      </c>
      <c r="B80" s="373"/>
      <c r="C80" s="373"/>
      <c r="D80" s="373"/>
      <c r="E80" s="275"/>
      <c r="F80" s="275"/>
      <c r="G80" s="275"/>
      <c r="H80" s="275"/>
      <c r="I80" s="275"/>
      <c r="J80" s="374"/>
      <c r="K80" s="359"/>
      <c r="L80" s="359"/>
      <c r="M80" s="359"/>
      <c r="N80" s="359"/>
      <c r="O80" s="359"/>
    </row>
    <row r="81" spans="1:19" s="284" customFormat="1" ht="12" customHeight="1" x14ac:dyDescent="0.25">
      <c r="A81" s="371" t="s">
        <v>134</v>
      </c>
      <c r="B81" s="376"/>
      <c r="C81" s="376"/>
      <c r="D81" s="376"/>
      <c r="J81" s="378"/>
      <c r="K81" s="296"/>
      <c r="L81" s="296"/>
      <c r="M81" s="296"/>
      <c r="N81" s="296"/>
      <c r="O81" s="296"/>
    </row>
    <row r="82" spans="1:19" s="284" customFormat="1" ht="9" customHeight="1" x14ac:dyDescent="0.25">
      <c r="A82" s="377"/>
      <c r="B82" s="377"/>
      <c r="C82" s="377"/>
      <c r="D82" s="377"/>
      <c r="E82" s="379"/>
      <c r="F82" s="379"/>
      <c r="G82" s="379"/>
      <c r="H82" s="379"/>
      <c r="I82" s="379"/>
      <c r="J82" s="379"/>
      <c r="K82" s="379"/>
      <c r="L82" s="379"/>
      <c r="M82" s="379"/>
      <c r="N82" s="379"/>
      <c r="O82" s="379"/>
    </row>
    <row r="83" spans="1:19" s="275" customFormat="1" ht="12" customHeight="1" x14ac:dyDescent="0.25">
      <c r="A83" s="276" t="s">
        <v>137</v>
      </c>
      <c r="B83" s="276"/>
      <c r="C83" s="276"/>
      <c r="D83" s="276"/>
      <c r="E83" s="276"/>
      <c r="F83" s="276"/>
      <c r="G83" s="276"/>
      <c r="H83" s="276"/>
      <c r="I83" s="277"/>
      <c r="J83" s="277"/>
      <c r="K83" s="277"/>
      <c r="L83" s="277"/>
      <c r="M83" s="276"/>
      <c r="N83" s="276"/>
      <c r="O83" s="276"/>
      <c r="P83" s="278"/>
      <c r="S83" s="278"/>
    </row>
    <row r="84" spans="1:19" s="275" customFormat="1" ht="2.25" customHeight="1" x14ac:dyDescent="0.25">
      <c r="A84" s="174"/>
      <c r="B84" s="174"/>
      <c r="C84" s="174"/>
      <c r="D84" s="174"/>
      <c r="E84" s="174"/>
      <c r="F84" s="174"/>
      <c r="G84" s="174"/>
      <c r="H84" s="174"/>
      <c r="I84" s="175"/>
      <c r="J84" s="175"/>
      <c r="K84" s="175"/>
      <c r="L84" s="175"/>
      <c r="M84" s="174"/>
      <c r="N84" s="174"/>
      <c r="O84" s="174"/>
      <c r="P84" s="278"/>
      <c r="S84" s="278"/>
    </row>
    <row r="85" spans="1:19" s="275" customFormat="1" ht="12" customHeight="1" x14ac:dyDescent="0.25">
      <c r="A85" s="369" t="s">
        <v>129</v>
      </c>
      <c r="E85" s="282"/>
      <c r="G85" s="180">
        <v>750</v>
      </c>
      <c r="H85" s="275" t="s">
        <v>131</v>
      </c>
      <c r="I85" s="282"/>
      <c r="J85" s="282"/>
      <c r="K85" s="282"/>
      <c r="L85" s="282"/>
      <c r="M85" s="282"/>
      <c r="N85" s="282"/>
      <c r="O85" s="282"/>
    </row>
    <row r="86" spans="1:19" s="275" customFormat="1" ht="4.5" customHeight="1" x14ac:dyDescent="0.25">
      <c r="A86" s="371"/>
      <c r="B86" s="263"/>
      <c r="C86" s="263"/>
      <c r="D86" s="263"/>
      <c r="E86" s="181"/>
      <c r="F86" s="372"/>
      <c r="G86" s="370"/>
      <c r="H86" s="370"/>
      <c r="I86" s="370"/>
      <c r="J86" s="370"/>
    </row>
    <row r="87" spans="1:19" s="275" customFormat="1" ht="13.5" customHeight="1" x14ac:dyDescent="0.25">
      <c r="A87" s="371" t="s">
        <v>121</v>
      </c>
      <c r="B87" s="371"/>
      <c r="C87" s="371"/>
      <c r="D87" s="371"/>
      <c r="E87" s="181"/>
      <c r="F87" s="181"/>
      <c r="G87" s="181"/>
      <c r="H87" s="181"/>
      <c r="I87" s="181"/>
      <c r="J87" s="370"/>
      <c r="K87" s="370"/>
      <c r="L87" s="370"/>
      <c r="M87" s="370"/>
      <c r="N87" s="370"/>
      <c r="O87" s="370"/>
    </row>
    <row r="88" spans="1:19" s="275" customFormat="1" ht="12.75" customHeight="1" x14ac:dyDescent="0.2">
      <c r="A88" s="486" t="s">
        <v>132</v>
      </c>
      <c r="B88" s="486"/>
      <c r="C88" s="486"/>
      <c r="D88" s="486"/>
      <c r="E88" s="466" t="s">
        <v>124</v>
      </c>
      <c r="F88" s="466"/>
      <c r="G88" s="487" t="s">
        <v>130</v>
      </c>
      <c r="H88" s="487"/>
      <c r="I88" s="487"/>
      <c r="J88" s="288"/>
      <c r="K88" s="288"/>
      <c r="L88" s="181"/>
      <c r="M88" s="181"/>
      <c r="N88" s="181"/>
      <c r="O88" s="181"/>
    </row>
    <row r="89" spans="1:19" s="275" customFormat="1" ht="9.75" customHeight="1" x14ac:dyDescent="0.25">
      <c r="A89" s="486"/>
      <c r="B89" s="486"/>
      <c r="C89" s="486"/>
      <c r="D89" s="486"/>
      <c r="E89" s="466"/>
      <c r="F89" s="466"/>
      <c r="G89" s="484">
        <v>80000</v>
      </c>
      <c r="H89" s="484"/>
      <c r="I89" s="484"/>
      <c r="J89" s="380"/>
      <c r="K89" s="380"/>
      <c r="L89" s="381"/>
      <c r="M89" s="381"/>
      <c r="N89" s="381"/>
      <c r="O89" s="381"/>
    </row>
    <row r="90" spans="1:19" s="275" customFormat="1" ht="3" customHeight="1" x14ac:dyDescent="0.25">
      <c r="A90" s="486"/>
      <c r="B90" s="486"/>
      <c r="C90" s="486"/>
      <c r="D90" s="486"/>
      <c r="J90" s="374"/>
      <c r="K90" s="359"/>
      <c r="L90" s="359"/>
      <c r="M90" s="359"/>
      <c r="N90" s="359"/>
      <c r="O90" s="359"/>
    </row>
    <row r="91" spans="1:19" s="275" customFormat="1" ht="12" customHeight="1" x14ac:dyDescent="0.25">
      <c r="A91" s="371" t="s">
        <v>133</v>
      </c>
      <c r="B91" s="373"/>
      <c r="C91" s="373"/>
      <c r="D91" s="373"/>
      <c r="J91" s="374"/>
      <c r="K91" s="359"/>
      <c r="L91" s="359"/>
      <c r="M91" s="359"/>
      <c r="N91" s="359"/>
      <c r="O91" s="359"/>
    </row>
    <row r="92" spans="1:19" s="275" customFormat="1" ht="12" customHeight="1" x14ac:dyDescent="0.25">
      <c r="A92" s="371" t="s">
        <v>134</v>
      </c>
      <c r="B92" s="373"/>
      <c r="C92" s="373"/>
      <c r="D92" s="373"/>
      <c r="J92" s="374"/>
      <c r="K92" s="359"/>
      <c r="L92" s="359"/>
      <c r="M92" s="359"/>
      <c r="N92" s="359"/>
      <c r="O92" s="359"/>
    </row>
    <row r="93" spans="1:19" s="284" customFormat="1" ht="5.25" customHeight="1" x14ac:dyDescent="0.25">
      <c r="A93" s="376"/>
      <c r="B93" s="376"/>
      <c r="C93" s="376"/>
      <c r="D93" s="376"/>
      <c r="J93" s="378"/>
      <c r="K93" s="296"/>
      <c r="L93" s="296"/>
      <c r="M93" s="296"/>
      <c r="N93" s="296"/>
      <c r="O93" s="296"/>
    </row>
    <row r="94" spans="1:19" s="275" customFormat="1" ht="13.5" customHeight="1" x14ac:dyDescent="0.25">
      <c r="A94" s="504" t="s">
        <v>108</v>
      </c>
      <c r="B94" s="504"/>
      <c r="C94" s="504"/>
      <c r="D94" s="504"/>
      <c r="E94" s="504"/>
      <c r="F94" s="504"/>
      <c r="G94" s="504"/>
      <c r="H94" s="504"/>
      <c r="I94" s="504"/>
      <c r="J94" s="504"/>
      <c r="K94" s="504"/>
      <c r="L94" s="504"/>
      <c r="M94" s="504"/>
      <c r="N94" s="504"/>
      <c r="O94" s="504"/>
      <c r="P94" s="278"/>
      <c r="S94" s="278"/>
    </row>
    <row r="95" spans="1:19" s="275" customFormat="1" ht="13.5" customHeight="1" x14ac:dyDescent="0.25">
      <c r="A95" s="504"/>
      <c r="B95" s="504"/>
      <c r="C95" s="504"/>
      <c r="D95" s="504"/>
      <c r="E95" s="504"/>
      <c r="F95" s="504"/>
      <c r="G95" s="504"/>
      <c r="H95" s="504"/>
      <c r="I95" s="504"/>
      <c r="J95" s="504"/>
      <c r="K95" s="504"/>
      <c r="L95" s="504"/>
      <c r="M95" s="504"/>
      <c r="N95" s="504"/>
      <c r="O95" s="504"/>
      <c r="P95" s="278"/>
      <c r="S95" s="278"/>
    </row>
    <row r="96" spans="1:19" s="275" customFormat="1" ht="13.5" customHeight="1" x14ac:dyDescent="0.25">
      <c r="A96" s="504"/>
      <c r="B96" s="504"/>
      <c r="C96" s="504"/>
      <c r="D96" s="504"/>
      <c r="E96" s="504"/>
      <c r="F96" s="504"/>
      <c r="G96" s="504"/>
      <c r="H96" s="504"/>
      <c r="I96" s="504"/>
      <c r="J96" s="504"/>
      <c r="K96" s="504"/>
      <c r="L96" s="504"/>
      <c r="M96" s="504"/>
      <c r="N96" s="504"/>
      <c r="O96" s="504"/>
      <c r="P96" s="278"/>
      <c r="S96" s="278"/>
    </row>
    <row r="97" spans="1:19" s="275" customFormat="1" ht="13.5" customHeight="1" x14ac:dyDescent="0.25">
      <c r="A97" s="504"/>
      <c r="B97" s="504"/>
      <c r="C97" s="504"/>
      <c r="D97" s="504"/>
      <c r="E97" s="504"/>
      <c r="F97" s="504"/>
      <c r="G97" s="504"/>
      <c r="H97" s="504"/>
      <c r="I97" s="504"/>
      <c r="J97" s="504"/>
      <c r="K97" s="504"/>
      <c r="L97" s="504"/>
      <c r="M97" s="504"/>
      <c r="N97" s="504"/>
      <c r="O97" s="504"/>
      <c r="P97" s="278"/>
      <c r="S97" s="278"/>
    </row>
    <row r="98" spans="1:19" s="282" customFormat="1" ht="13.5" customHeight="1" x14ac:dyDescent="0.25">
      <c r="A98" s="591" t="s">
        <v>155</v>
      </c>
      <c r="B98" s="504"/>
      <c r="C98" s="504"/>
      <c r="D98" s="504"/>
      <c r="E98" s="504"/>
      <c r="F98" s="504"/>
      <c r="G98" s="504"/>
      <c r="H98" s="504"/>
      <c r="I98" s="504"/>
      <c r="J98" s="504"/>
      <c r="K98" s="504"/>
      <c r="L98" s="504"/>
      <c r="M98" s="504"/>
      <c r="N98" s="504"/>
      <c r="O98" s="504"/>
      <c r="P98" s="19"/>
      <c r="S98" s="19"/>
    </row>
    <row r="99" spans="1:19" s="282" customFormat="1" ht="13.5" customHeight="1" x14ac:dyDescent="0.25">
      <c r="A99" s="504"/>
      <c r="B99" s="504"/>
      <c r="C99" s="504"/>
      <c r="D99" s="504"/>
      <c r="E99" s="504"/>
      <c r="F99" s="504"/>
      <c r="G99" s="504"/>
      <c r="H99" s="504"/>
      <c r="I99" s="504"/>
      <c r="J99" s="504"/>
      <c r="K99" s="504"/>
      <c r="L99" s="504"/>
      <c r="M99" s="504"/>
      <c r="N99" s="504"/>
      <c r="O99" s="504"/>
      <c r="P99" s="19"/>
      <c r="S99" s="19"/>
    </row>
    <row r="100" spans="1:19" s="382" customFormat="1" ht="5.25" customHeight="1" x14ac:dyDescent="0.25">
      <c r="A100" s="314"/>
      <c r="B100" s="314"/>
      <c r="C100" s="314"/>
      <c r="D100" s="314"/>
      <c r="E100" s="314"/>
      <c r="F100" s="314"/>
      <c r="G100" s="314"/>
      <c r="H100" s="314"/>
      <c r="I100" s="314"/>
      <c r="J100" s="314"/>
      <c r="K100" s="314"/>
      <c r="L100" s="314"/>
      <c r="M100" s="314"/>
      <c r="N100" s="314"/>
      <c r="O100" s="314"/>
      <c r="P100" s="283"/>
      <c r="S100" s="283"/>
    </row>
    <row r="101" spans="1:19" s="382" customFormat="1" ht="12" customHeight="1" x14ac:dyDescent="0.25">
      <c r="A101" s="383" t="s">
        <v>100</v>
      </c>
      <c r="B101" s="275"/>
      <c r="C101" s="275"/>
      <c r="D101" s="275"/>
      <c r="E101" s="275"/>
      <c r="F101" s="275"/>
      <c r="G101" s="275"/>
      <c r="H101" s="275"/>
      <c r="I101" s="275"/>
      <c r="J101" s="275"/>
      <c r="K101" s="275"/>
      <c r="L101" s="275"/>
      <c r="M101" s="275"/>
      <c r="N101" s="275"/>
      <c r="O101" s="275"/>
      <c r="P101" s="283"/>
      <c r="S101" s="283"/>
    </row>
    <row r="102" spans="1:19" s="382" customFormat="1" ht="3" customHeight="1" x14ac:dyDescent="0.25">
      <c r="A102" s="284"/>
      <c r="B102" s="34"/>
      <c r="C102" s="384"/>
      <c r="D102" s="384"/>
      <c r="E102" s="384"/>
      <c r="F102" s="385"/>
      <c r="G102" s="385"/>
      <c r="H102" s="385"/>
      <c r="I102" s="385"/>
      <c r="J102" s="385"/>
      <c r="K102" s="385"/>
      <c r="L102" s="284"/>
      <c r="M102" s="284"/>
      <c r="N102" s="284"/>
      <c r="O102" s="284"/>
      <c r="P102" s="283"/>
      <c r="S102" s="283"/>
    </row>
    <row r="103" spans="1:19" s="282" customFormat="1" ht="12" customHeight="1" x14ac:dyDescent="0.25">
      <c r="A103" s="275" t="s">
        <v>156</v>
      </c>
      <c r="B103" s="386"/>
      <c r="C103" s="275"/>
      <c r="D103" s="275"/>
      <c r="E103" s="275"/>
      <c r="F103" s="275"/>
      <c r="G103" s="275"/>
      <c r="H103" s="275"/>
      <c r="I103" s="275"/>
      <c r="J103" s="275"/>
      <c r="K103" s="275"/>
      <c r="L103" s="275"/>
      <c r="M103" s="275"/>
      <c r="N103" s="275"/>
      <c r="O103" s="275"/>
      <c r="P103" s="19"/>
      <c r="S103" s="19"/>
    </row>
    <row r="104" spans="1:19" s="282" customFormat="1" ht="12" customHeight="1" x14ac:dyDescent="0.25">
      <c r="A104" s="275" t="s">
        <v>0</v>
      </c>
      <c r="B104" s="387" t="s">
        <v>141</v>
      </c>
      <c r="C104" s="387"/>
      <c r="D104" s="387"/>
      <c r="E104" s="387"/>
      <c r="F104" s="387"/>
      <c r="G104" s="387"/>
      <c r="H104" s="387"/>
      <c r="I104" s="387"/>
      <c r="J104" s="387"/>
      <c r="K104" s="387"/>
      <c r="L104" s="387"/>
      <c r="M104" s="275"/>
      <c r="N104" s="275"/>
      <c r="O104" s="275"/>
      <c r="P104" s="19"/>
      <c r="S104" s="19"/>
    </row>
    <row r="105" spans="1:19" s="282" customFormat="1" ht="12" customHeight="1" x14ac:dyDescent="0.25">
      <c r="A105" s="275" t="s">
        <v>0</v>
      </c>
      <c r="B105" s="387" t="s">
        <v>142</v>
      </c>
      <c r="C105" s="387"/>
      <c r="D105" s="387"/>
      <c r="E105" s="387"/>
      <c r="F105" s="387"/>
      <c r="G105" s="387"/>
      <c r="H105" s="387"/>
      <c r="I105" s="387"/>
      <c r="J105" s="387"/>
      <c r="K105" s="387"/>
      <c r="L105" s="387"/>
      <c r="M105" s="275"/>
      <c r="N105" s="275"/>
      <c r="O105" s="275"/>
      <c r="P105" s="19"/>
      <c r="S105" s="19"/>
    </row>
    <row r="106" spans="1:19" s="282" customFormat="1" ht="12" customHeight="1" x14ac:dyDescent="0.25">
      <c r="A106" s="275" t="s">
        <v>0</v>
      </c>
      <c r="B106" s="387" t="s">
        <v>143</v>
      </c>
      <c r="C106" s="387"/>
      <c r="D106" s="387"/>
      <c r="E106" s="387"/>
      <c r="F106" s="387"/>
      <c r="G106" s="387"/>
      <c r="H106" s="387"/>
      <c r="I106" s="387"/>
      <c r="J106" s="387"/>
      <c r="K106" s="387"/>
      <c r="L106" s="387"/>
      <c r="M106" s="275"/>
      <c r="N106" s="275"/>
      <c r="O106" s="275"/>
      <c r="P106" s="19"/>
      <c r="S106" s="19"/>
    </row>
    <row r="107" spans="1:19" s="282" customFormat="1" ht="12" customHeight="1" x14ac:dyDescent="0.25">
      <c r="A107" s="275" t="s">
        <v>0</v>
      </c>
      <c r="B107" s="589" t="s">
        <v>202</v>
      </c>
      <c r="C107" s="590"/>
      <c r="D107" s="590"/>
      <c r="E107" s="590"/>
      <c r="F107" s="590"/>
      <c r="G107" s="590"/>
      <c r="H107" s="590"/>
      <c r="I107" s="590"/>
      <c r="J107" s="590"/>
      <c r="K107" s="590"/>
      <c r="L107" s="590"/>
      <c r="M107" s="590"/>
      <c r="N107" s="590"/>
      <c r="O107" s="590"/>
      <c r="P107" s="19"/>
      <c r="S107" s="19"/>
    </row>
    <row r="108" spans="1:19" s="282" customFormat="1" ht="12" customHeight="1" x14ac:dyDescent="0.25">
      <c r="A108" s="275"/>
      <c r="B108" s="590"/>
      <c r="C108" s="590"/>
      <c r="D108" s="590"/>
      <c r="E108" s="590"/>
      <c r="F108" s="590"/>
      <c r="G108" s="590"/>
      <c r="H108" s="590"/>
      <c r="I108" s="590"/>
      <c r="J108" s="590"/>
      <c r="K108" s="590"/>
      <c r="L108" s="590"/>
      <c r="M108" s="590"/>
      <c r="N108" s="590"/>
      <c r="O108" s="590"/>
      <c r="P108" s="19"/>
      <c r="S108" s="19"/>
    </row>
    <row r="109" spans="1:19" s="282" customFormat="1" ht="12" customHeight="1" x14ac:dyDescent="0.25">
      <c r="A109" s="275" t="s">
        <v>0</v>
      </c>
      <c r="B109" s="387" t="s">
        <v>144</v>
      </c>
      <c r="C109" s="387"/>
      <c r="D109" s="387"/>
      <c r="E109" s="387"/>
      <c r="F109" s="387"/>
      <c r="G109" s="387"/>
      <c r="H109" s="387"/>
      <c r="I109" s="387"/>
      <c r="J109" s="387"/>
      <c r="K109" s="387"/>
      <c r="L109" s="387"/>
      <c r="M109" s="275"/>
      <c r="N109" s="275"/>
      <c r="O109" s="275"/>
      <c r="P109" s="19"/>
      <c r="S109" s="19"/>
    </row>
    <row r="110" spans="1:19" s="282" customFormat="1" ht="12" customHeight="1" x14ac:dyDescent="0.25">
      <c r="A110" s="275" t="s">
        <v>0</v>
      </c>
      <c r="B110" s="387" t="s">
        <v>145</v>
      </c>
      <c r="C110" s="387"/>
      <c r="D110" s="387"/>
      <c r="E110" s="387"/>
      <c r="F110" s="387"/>
      <c r="G110" s="387"/>
      <c r="H110" s="387"/>
      <c r="I110" s="387"/>
      <c r="J110" s="387"/>
      <c r="K110" s="387"/>
      <c r="L110" s="387"/>
      <c r="M110" s="275"/>
      <c r="N110" s="275"/>
      <c r="O110" s="275"/>
      <c r="P110" s="19"/>
      <c r="S110" s="19"/>
    </row>
    <row r="111" spans="1:19" s="282" customFormat="1" ht="12" customHeight="1" x14ac:dyDescent="0.25">
      <c r="A111" s="275" t="s">
        <v>0</v>
      </c>
      <c r="B111" s="387" t="s">
        <v>146</v>
      </c>
      <c r="C111" s="387"/>
      <c r="D111" s="387"/>
      <c r="E111" s="387"/>
      <c r="F111" s="387"/>
      <c r="G111" s="387"/>
      <c r="H111" s="387"/>
      <c r="I111" s="387"/>
      <c r="J111" s="387"/>
      <c r="K111" s="387"/>
      <c r="L111" s="387"/>
      <c r="M111" s="275"/>
      <c r="N111" s="275"/>
      <c r="O111" s="275"/>
      <c r="P111" s="19"/>
      <c r="S111" s="19"/>
    </row>
    <row r="112" spans="1:19" s="382" customFormat="1" ht="6" customHeight="1" x14ac:dyDescent="0.25">
      <c r="A112" s="485"/>
      <c r="B112" s="485"/>
      <c r="C112" s="485"/>
      <c r="D112" s="485"/>
      <c r="E112" s="485"/>
      <c r="F112" s="485"/>
      <c r="G112" s="485"/>
      <c r="H112" s="485"/>
      <c r="I112" s="485"/>
      <c r="J112" s="485"/>
      <c r="K112" s="485"/>
      <c r="L112" s="295"/>
      <c r="M112" s="295"/>
      <c r="N112" s="295"/>
      <c r="O112" s="295"/>
      <c r="P112" s="283"/>
      <c r="S112" s="283"/>
    </row>
    <row r="113" spans="1:19" s="282" customFormat="1" ht="12" customHeight="1" x14ac:dyDescent="0.25">
      <c r="A113" s="387" t="s">
        <v>4</v>
      </c>
      <c r="B113" s="387"/>
      <c r="C113" s="387"/>
      <c r="D113" s="387"/>
      <c r="E113" s="387"/>
      <c r="F113" s="387"/>
      <c r="G113" s="387"/>
      <c r="H113" s="387"/>
      <c r="I113" s="387"/>
      <c r="J113" s="387"/>
      <c r="K113" s="387"/>
      <c r="L113" s="275"/>
      <c r="M113" s="275"/>
      <c r="N113" s="275"/>
      <c r="O113" s="275"/>
      <c r="P113" s="19"/>
      <c r="S113" s="19"/>
    </row>
    <row r="114" spans="1:19" s="282" customFormat="1" ht="7.5" customHeight="1" x14ac:dyDescent="0.25">
      <c r="A114" s="388"/>
      <c r="B114" s="388"/>
      <c r="C114" s="388"/>
      <c r="D114" s="388"/>
      <c r="E114" s="388"/>
      <c r="F114" s="388"/>
      <c r="G114" s="388"/>
      <c r="H114" s="388"/>
      <c r="I114" s="388"/>
      <c r="J114" s="388"/>
      <c r="K114" s="388"/>
      <c r="L114" s="388"/>
      <c r="M114" s="388"/>
      <c r="N114" s="388"/>
      <c r="O114" s="388"/>
      <c r="P114" s="19"/>
      <c r="S114" s="19"/>
    </row>
    <row r="115" spans="1:19" s="282" customFormat="1" ht="12" customHeight="1" x14ac:dyDescent="0.2">
      <c r="A115" s="389" t="s">
        <v>1</v>
      </c>
      <c r="B115" s="388"/>
      <c r="C115" s="388"/>
      <c r="D115" s="388"/>
      <c r="E115" s="388"/>
      <c r="F115" s="388"/>
      <c r="G115" s="388"/>
      <c r="H115" s="388"/>
      <c r="I115" s="388"/>
      <c r="J115" s="388"/>
      <c r="K115" s="388"/>
      <c r="L115" s="388"/>
      <c r="M115" s="388"/>
      <c r="N115" s="388"/>
      <c r="O115" s="388"/>
      <c r="P115" s="19"/>
      <c r="S115" s="19"/>
    </row>
    <row r="116" spans="1:19" s="389" customFormat="1" ht="3.75" customHeight="1" x14ac:dyDescent="0.2"/>
    <row r="117" spans="1:19" s="282" customFormat="1" ht="12" customHeight="1" x14ac:dyDescent="0.25">
      <c r="A117" s="276" t="s">
        <v>148</v>
      </c>
      <c r="B117" s="388"/>
      <c r="C117" s="388"/>
      <c r="D117" s="388"/>
      <c r="E117" s="388"/>
      <c r="F117" s="388"/>
      <c r="G117" s="388"/>
      <c r="H117" s="388"/>
      <c r="I117" s="388"/>
      <c r="J117" s="388"/>
      <c r="K117" s="388"/>
      <c r="L117" s="388"/>
      <c r="M117" s="388"/>
      <c r="N117" s="388"/>
      <c r="O117" s="388"/>
      <c r="P117" s="19"/>
      <c r="S117" s="19"/>
    </row>
    <row r="118" spans="1:19" s="284" customFormat="1" ht="7.5" customHeight="1" x14ac:dyDescent="0.25">
      <c r="A118"/>
      <c r="B118"/>
      <c r="C118"/>
      <c r="D118"/>
      <c r="E118"/>
      <c r="F118"/>
      <c r="G118"/>
      <c r="H118"/>
      <c r="I118"/>
      <c r="J118"/>
      <c r="K118"/>
      <c r="L118"/>
      <c r="M118"/>
      <c r="N118"/>
      <c r="O118"/>
    </row>
    <row r="119" spans="1:19" s="284" customFormat="1" ht="19.95" customHeight="1" x14ac:dyDescent="0.25">
      <c r="A119" s="490" t="s">
        <v>248</v>
      </c>
      <c r="B119" s="491"/>
      <c r="C119" s="491"/>
      <c r="D119" s="491"/>
      <c r="E119" s="491"/>
      <c r="F119" s="491"/>
      <c r="G119" s="491"/>
      <c r="H119" s="491"/>
      <c r="I119" s="492"/>
      <c r="J119" s="481" t="s">
        <v>32</v>
      </c>
      <c r="K119" s="482"/>
      <c r="L119" s="483"/>
      <c r="M119" s="505" t="s">
        <v>191</v>
      </c>
      <c r="N119" s="506"/>
      <c r="O119" s="507"/>
    </row>
    <row r="120" spans="1:19" s="284" customFormat="1" ht="24" customHeight="1" x14ac:dyDescent="0.25">
      <c r="A120" s="493"/>
      <c r="B120" s="494"/>
      <c r="C120" s="494"/>
      <c r="D120" s="494"/>
      <c r="E120" s="494"/>
      <c r="F120" s="494"/>
      <c r="G120" s="494"/>
      <c r="H120" s="494"/>
      <c r="I120" s="495"/>
      <c r="J120" s="584" t="s">
        <v>33</v>
      </c>
      <c r="K120" s="462"/>
      <c r="L120" s="585"/>
      <c r="M120" s="508"/>
      <c r="N120" s="509"/>
      <c r="O120" s="510"/>
    </row>
    <row r="121" spans="1:19" s="284" customFormat="1" ht="24" customHeight="1" x14ac:dyDescent="0.25">
      <c r="A121" s="496"/>
      <c r="B121" s="497"/>
      <c r="C121" s="497"/>
      <c r="D121" s="497"/>
      <c r="E121" s="497"/>
      <c r="F121" s="497"/>
      <c r="G121" s="497"/>
      <c r="H121" s="497"/>
      <c r="I121" s="498"/>
      <c r="J121" s="586"/>
      <c r="K121" s="587"/>
      <c r="L121" s="588"/>
      <c r="M121" s="511"/>
      <c r="N121" s="512"/>
      <c r="O121" s="513"/>
    </row>
    <row r="122" spans="1:19" s="284" customFormat="1" ht="34.950000000000003" customHeight="1" x14ac:dyDescent="0.25">
      <c r="A122" s="474" t="s">
        <v>34</v>
      </c>
      <c r="B122" s="475"/>
      <c r="C122" s="476"/>
      <c r="D122" s="390" t="s">
        <v>35</v>
      </c>
      <c r="E122" s="6" t="s">
        <v>36</v>
      </c>
      <c r="F122" s="6" t="s">
        <v>37</v>
      </c>
      <c r="G122" s="391" t="s">
        <v>38</v>
      </c>
      <c r="H122" s="20" t="s">
        <v>39</v>
      </c>
      <c r="I122" s="20" t="s">
        <v>40</v>
      </c>
      <c r="J122" s="20" t="s">
        <v>41</v>
      </c>
      <c r="K122" s="20" t="s">
        <v>42</v>
      </c>
      <c r="L122" s="20" t="s">
        <v>43</v>
      </c>
      <c r="M122" s="474" t="s">
        <v>41</v>
      </c>
      <c r="N122" s="475"/>
      <c r="O122" s="476"/>
    </row>
    <row r="123" spans="1:19" s="284" customFormat="1" ht="13.5" customHeight="1" x14ac:dyDescent="0.2">
      <c r="A123" s="502" t="s">
        <v>2</v>
      </c>
      <c r="B123" s="502"/>
      <c r="C123" s="502"/>
      <c r="D123" s="392">
        <v>1896.64</v>
      </c>
      <c r="E123" s="392">
        <v>260.76</v>
      </c>
      <c r="F123" s="392">
        <v>540.37</v>
      </c>
      <c r="G123" s="392"/>
      <c r="H123" s="392">
        <f t="shared" ref="H123:H130" si="1">SUM(D123:G123)</f>
        <v>2697.77</v>
      </c>
      <c r="I123" s="393">
        <f>ROUND(H123/$G$140,5)</f>
        <v>16.058150000000001</v>
      </c>
      <c r="J123" s="392">
        <v>25.46</v>
      </c>
      <c r="K123" s="394">
        <f>ROUND(J123/$G$140,5)</f>
        <v>0.15154999999999999</v>
      </c>
      <c r="L123" s="394">
        <f>ROUND(J123/$G$141,5)</f>
        <v>0.97923000000000004</v>
      </c>
      <c r="M123" s="480"/>
      <c r="N123" s="480"/>
      <c r="O123" s="480"/>
    </row>
    <row r="124" spans="1:19" s="284" customFormat="1" ht="13.5" customHeight="1" x14ac:dyDescent="0.2">
      <c r="A124" s="502">
        <v>1</v>
      </c>
      <c r="B124" s="502"/>
      <c r="C124" s="502"/>
      <c r="D124" s="392">
        <v>1708.49</v>
      </c>
      <c r="E124" s="392"/>
      <c r="F124" s="392">
        <v>537.52</v>
      </c>
      <c r="G124" s="392">
        <v>8</v>
      </c>
      <c r="H124" s="392">
        <f t="shared" si="1"/>
        <v>2254.0100000000002</v>
      </c>
      <c r="I124" s="393">
        <f t="shared" ref="I124:I129" si="2">ROUND(H124/$G$140,5)</f>
        <v>13.416729999999999</v>
      </c>
      <c r="J124" s="392">
        <v>24.84</v>
      </c>
      <c r="K124" s="394">
        <f t="shared" ref="K124:K129" si="3">ROUND(J124/$G$140,5)</f>
        <v>0.14785999999999999</v>
      </c>
      <c r="L124" s="394">
        <f t="shared" ref="L124:L129" si="4">ROUND(J124/$G$141,5)</f>
        <v>0.95538000000000001</v>
      </c>
      <c r="M124" s="480"/>
      <c r="N124" s="480"/>
      <c r="O124" s="480"/>
    </row>
    <row r="125" spans="1:19" ht="13.5" customHeight="1" x14ac:dyDescent="0.25">
      <c r="A125" s="502">
        <v>2</v>
      </c>
      <c r="B125" s="502"/>
      <c r="C125" s="502"/>
      <c r="D125" s="392">
        <v>1477.83</v>
      </c>
      <c r="E125" s="392"/>
      <c r="F125" s="392">
        <v>532.54</v>
      </c>
      <c r="G125" s="392">
        <v>8</v>
      </c>
      <c r="H125" s="392">
        <f t="shared" si="1"/>
        <v>2018.37</v>
      </c>
      <c r="I125" s="393">
        <f t="shared" si="2"/>
        <v>12.014110000000001</v>
      </c>
      <c r="J125" s="392">
        <v>22.83</v>
      </c>
      <c r="K125" s="394">
        <f t="shared" si="3"/>
        <v>0.13589000000000001</v>
      </c>
      <c r="L125" s="394">
        <f t="shared" si="4"/>
        <v>0.87807999999999997</v>
      </c>
      <c r="M125" s="480"/>
      <c r="N125" s="480"/>
      <c r="O125" s="480"/>
    </row>
    <row r="126" spans="1:19" ht="13.5" customHeight="1" x14ac:dyDescent="0.25">
      <c r="A126" s="502">
        <v>3</v>
      </c>
      <c r="B126" s="502"/>
      <c r="C126" s="502"/>
      <c r="D126" s="392">
        <v>1263.1400000000001</v>
      </c>
      <c r="E126" s="392"/>
      <c r="F126" s="392">
        <v>527.9</v>
      </c>
      <c r="G126" s="392">
        <v>8</v>
      </c>
      <c r="H126" s="392">
        <f t="shared" si="1"/>
        <v>1799.04</v>
      </c>
      <c r="I126" s="393">
        <f t="shared" si="2"/>
        <v>10.70857</v>
      </c>
      <c r="J126" s="392">
        <v>21.95</v>
      </c>
      <c r="K126" s="394">
        <f t="shared" si="3"/>
        <v>0.13064999999999999</v>
      </c>
      <c r="L126" s="394">
        <f t="shared" si="4"/>
        <v>0.84423000000000004</v>
      </c>
      <c r="M126" s="480"/>
      <c r="N126" s="480"/>
      <c r="O126" s="480"/>
    </row>
    <row r="127" spans="1:19" ht="13.5" customHeight="1" x14ac:dyDescent="0.25">
      <c r="A127" s="502">
        <v>4</v>
      </c>
      <c r="B127" s="502"/>
      <c r="C127" s="502"/>
      <c r="D127" s="392">
        <v>1092.46</v>
      </c>
      <c r="E127" s="392"/>
      <c r="F127" s="392">
        <v>524.22</v>
      </c>
      <c r="G127" s="392">
        <v>8</v>
      </c>
      <c r="H127" s="392">
        <f t="shared" si="1"/>
        <v>1624.68</v>
      </c>
      <c r="I127" s="393">
        <f t="shared" si="2"/>
        <v>9.6707099999999997</v>
      </c>
      <c r="J127" s="392">
        <v>20.66</v>
      </c>
      <c r="K127" s="394">
        <f t="shared" si="3"/>
        <v>0.12298000000000001</v>
      </c>
      <c r="L127" s="394">
        <f t="shared" si="4"/>
        <v>0.79461999999999999</v>
      </c>
      <c r="M127" s="480"/>
      <c r="N127" s="480"/>
      <c r="O127" s="480"/>
    </row>
    <row r="128" spans="1:19" ht="13.5" customHeight="1" x14ac:dyDescent="0.25">
      <c r="A128" s="502">
        <v>5</v>
      </c>
      <c r="B128" s="502"/>
      <c r="C128" s="502"/>
      <c r="D128" s="392">
        <v>987</v>
      </c>
      <c r="E128" s="392"/>
      <c r="F128" s="392">
        <v>521.94000000000005</v>
      </c>
      <c r="G128" s="392">
        <v>8</v>
      </c>
      <c r="H128" s="392">
        <f t="shared" si="1"/>
        <v>1516.94</v>
      </c>
      <c r="I128" s="393">
        <f t="shared" si="2"/>
        <v>9.0294000000000008</v>
      </c>
      <c r="J128" s="392">
        <v>20.3</v>
      </c>
      <c r="K128" s="394">
        <f t="shared" si="3"/>
        <v>0.12083000000000001</v>
      </c>
      <c r="L128" s="394">
        <f t="shared" si="4"/>
        <v>0.78076999999999996</v>
      </c>
      <c r="M128" s="480"/>
      <c r="N128" s="480"/>
      <c r="O128" s="480"/>
    </row>
    <row r="129" spans="1:16" ht="13.5" customHeight="1" x14ac:dyDescent="0.25">
      <c r="A129" s="502">
        <v>6</v>
      </c>
      <c r="B129" s="502"/>
      <c r="C129" s="502"/>
      <c r="D129" s="392">
        <v>886.13</v>
      </c>
      <c r="E129" s="392"/>
      <c r="F129" s="392">
        <v>519.76</v>
      </c>
      <c r="G129" s="392">
        <v>8</v>
      </c>
      <c r="H129" s="392">
        <f t="shared" si="1"/>
        <v>1413.8899999999999</v>
      </c>
      <c r="I129" s="393">
        <f t="shared" si="2"/>
        <v>8.41601</v>
      </c>
      <c r="J129" s="392">
        <v>19.73</v>
      </c>
      <c r="K129" s="394">
        <f t="shared" si="3"/>
        <v>0.11744</v>
      </c>
      <c r="L129" s="394">
        <f t="shared" si="4"/>
        <v>0.75885000000000002</v>
      </c>
      <c r="M129" s="480"/>
      <c r="N129" s="480"/>
      <c r="O129" s="480"/>
    </row>
    <row r="130" spans="1:16" ht="13.5" customHeight="1" x14ac:dyDescent="0.25">
      <c r="A130" s="503" t="s">
        <v>247</v>
      </c>
      <c r="B130" s="502"/>
      <c r="C130" s="502"/>
      <c r="D130" s="392">
        <v>4070</v>
      </c>
      <c r="E130" s="392"/>
      <c r="F130" s="392"/>
      <c r="G130" s="392"/>
      <c r="H130" s="392">
        <f t="shared" si="1"/>
        <v>4070</v>
      </c>
      <c r="I130" s="393"/>
      <c r="J130" s="392"/>
      <c r="K130" s="394"/>
      <c r="L130" s="394"/>
      <c r="M130" s="480"/>
      <c r="N130" s="480"/>
      <c r="O130" s="480"/>
    </row>
    <row r="131" spans="1:16" x14ac:dyDescent="0.25">
      <c r="A131" s="287"/>
      <c r="B131" s="287"/>
      <c r="C131" s="287"/>
      <c r="D131" s="287"/>
      <c r="E131" s="287"/>
      <c r="F131" s="287"/>
      <c r="G131" s="287"/>
      <c r="H131" s="287"/>
      <c r="I131" s="287"/>
      <c r="J131" s="287"/>
      <c r="K131" s="287"/>
      <c r="L131" s="287"/>
    </row>
    <row r="132" spans="1:16" ht="13.5" customHeight="1" x14ac:dyDescent="0.25">
      <c r="A132" s="3" t="s">
        <v>95</v>
      </c>
      <c r="B132" s="287"/>
      <c r="C132" s="287"/>
      <c r="D132" s="287"/>
      <c r="E132" s="287"/>
      <c r="F132" s="287"/>
      <c r="G132" s="287"/>
      <c r="H132" s="287"/>
      <c r="I132" s="501" t="s">
        <v>102</v>
      </c>
      <c r="J132" s="501"/>
      <c r="K132" s="501"/>
      <c r="L132" s="501"/>
      <c r="M132" s="501"/>
      <c r="N132" s="501"/>
      <c r="O132" s="501"/>
    </row>
    <row r="133" spans="1:16" ht="13.5" customHeight="1" x14ac:dyDescent="0.25">
      <c r="A133" s="287"/>
      <c r="B133" s="287"/>
      <c r="C133" s="287"/>
      <c r="D133" s="287"/>
      <c r="E133" s="287"/>
      <c r="F133" s="287"/>
      <c r="G133" s="287"/>
      <c r="H133" s="287"/>
      <c r="I133" s="501"/>
      <c r="J133" s="501"/>
      <c r="K133" s="501"/>
      <c r="L133" s="501"/>
      <c r="M133" s="501"/>
      <c r="N133" s="501"/>
      <c r="O133" s="501"/>
    </row>
    <row r="134" spans="1:16" ht="13.5" customHeight="1" x14ac:dyDescent="0.25">
      <c r="A134" s="500" t="s">
        <v>3</v>
      </c>
      <c r="B134" s="500"/>
      <c r="C134" s="500"/>
      <c r="D134" s="500"/>
      <c r="E134" s="500"/>
      <c r="F134" s="500"/>
      <c r="G134" s="500"/>
      <c r="H134" s="395"/>
      <c r="I134" s="396"/>
      <c r="J134" s="396"/>
      <c r="K134" s="396"/>
      <c r="L134" s="397"/>
      <c r="M134" s="397"/>
      <c r="N134" s="397"/>
      <c r="O134" s="397"/>
    </row>
    <row r="135" spans="1:16" s="22" customFormat="1" ht="13.5" customHeight="1" x14ac:dyDescent="0.25">
      <c r="A135" s="500"/>
      <c r="B135" s="500"/>
      <c r="C135" s="500"/>
      <c r="D135" s="500"/>
      <c r="E135" s="500"/>
      <c r="F135" s="500"/>
      <c r="G135" s="500"/>
      <c r="H135" s="395"/>
      <c r="I135" s="398" t="s">
        <v>101</v>
      </c>
      <c r="J135" s="399" t="s">
        <v>103</v>
      </c>
      <c r="K135" s="399" t="s">
        <v>46</v>
      </c>
      <c r="L135" s="400"/>
      <c r="M135" s="400"/>
      <c r="N135" s="400"/>
      <c r="O135" s="400"/>
      <c r="P135"/>
    </row>
    <row r="136" spans="1:16" s="295" customFormat="1" ht="13.5" customHeight="1" x14ac:dyDescent="0.25">
      <c r="A136" s="500"/>
      <c r="B136" s="500"/>
      <c r="C136" s="500"/>
      <c r="D136" s="500"/>
      <c r="E136" s="500"/>
      <c r="F136" s="500"/>
      <c r="G136" s="500"/>
      <c r="H136" s="3"/>
      <c r="I136" s="401">
        <v>1</v>
      </c>
      <c r="J136" s="402"/>
      <c r="K136" s="403">
        <v>0.11</v>
      </c>
      <c r="L136" s="404"/>
      <c r="M136" s="404"/>
      <c r="N136" s="404"/>
      <c r="O136" s="404"/>
    </row>
    <row r="137" spans="1:16" s="295" customFormat="1" ht="6" customHeight="1" x14ac:dyDescent="0.25">
      <c r="A137" s="500"/>
      <c r="B137" s="500"/>
      <c r="C137" s="500"/>
      <c r="D137" s="500"/>
      <c r="E137" s="500"/>
      <c r="F137" s="500"/>
      <c r="G137" s="500"/>
      <c r="H137"/>
      <c r="I137" s="401">
        <v>2</v>
      </c>
      <c r="J137" s="402"/>
      <c r="K137" s="403">
        <v>0.11</v>
      </c>
      <c r="L137" s="396"/>
      <c r="M137" s="396"/>
      <c r="N137" s="396"/>
      <c r="O137" s="396"/>
    </row>
    <row r="138" spans="1:16" s="295" customFormat="1" ht="6" customHeight="1" x14ac:dyDescent="0.25">
      <c r="A138" s="405"/>
      <c r="B138" s="405"/>
      <c r="C138" s="405"/>
      <c r="D138" s="405"/>
      <c r="E138" s="405"/>
      <c r="F138" s="405"/>
      <c r="G138" s="405"/>
      <c r="H138"/>
      <c r="I138" s="401"/>
      <c r="J138" s="402"/>
      <c r="K138" s="403"/>
      <c r="L138" s="396"/>
      <c r="M138" s="396"/>
      <c r="N138" s="396"/>
      <c r="O138" s="396"/>
    </row>
    <row r="139" spans="1:16" s="295" customFormat="1" ht="13.5" customHeight="1" x14ac:dyDescent="0.25">
      <c r="A139" s="406"/>
      <c r="B139" s="405"/>
      <c r="C139" s="405"/>
      <c r="D139" s="405"/>
      <c r="E139" s="405"/>
      <c r="F139" s="405"/>
      <c r="G139" s="407"/>
      <c r="H139"/>
      <c r="I139" s="401"/>
      <c r="J139" s="402"/>
      <c r="K139" s="403"/>
      <c r="L139" s="408"/>
      <c r="M139" s="408"/>
      <c r="N139" s="396"/>
      <c r="O139" s="396"/>
    </row>
    <row r="140" spans="1:16" s="295" customFormat="1" ht="13.5" customHeight="1" x14ac:dyDescent="0.25">
      <c r="A140" s="406" t="s">
        <v>44</v>
      </c>
      <c r="B140" s="405"/>
      <c r="C140" s="405"/>
      <c r="D140" s="405"/>
      <c r="E140" s="405"/>
      <c r="F140" s="405"/>
      <c r="G140" s="407">
        <v>168</v>
      </c>
      <c r="H140"/>
      <c r="I140" s="401">
        <v>3</v>
      </c>
      <c r="J140" s="402"/>
      <c r="K140" s="403">
        <v>0.11</v>
      </c>
      <c r="L140" s="408"/>
      <c r="M140" s="408"/>
      <c r="N140" s="396"/>
      <c r="O140" s="396"/>
    </row>
    <row r="141" spans="1:16" s="295" customFormat="1" ht="13.5" customHeight="1" x14ac:dyDescent="0.25">
      <c r="A141" s="406" t="s">
        <v>45</v>
      </c>
      <c r="B141" s="405"/>
      <c r="C141" s="405"/>
      <c r="D141" s="405"/>
      <c r="E141" s="405"/>
      <c r="F141" s="405"/>
      <c r="G141" s="407">
        <v>26</v>
      </c>
      <c r="H141"/>
      <c r="I141" s="401">
        <v>4</v>
      </c>
      <c r="J141" s="402"/>
      <c r="K141" s="403">
        <v>0.11</v>
      </c>
      <c r="L141" s="408"/>
      <c r="M141" s="408"/>
      <c r="N141" s="396"/>
      <c r="O141" s="396"/>
    </row>
    <row r="142" spans="1:16" s="295" customFormat="1" ht="13.5" customHeight="1" x14ac:dyDescent="0.25">
      <c r="A142" s="406" t="s">
        <v>237</v>
      </c>
      <c r="B142" s="405"/>
      <c r="C142" s="405"/>
      <c r="D142" s="405"/>
      <c r="E142" s="405"/>
      <c r="F142" s="405"/>
      <c r="G142" s="409">
        <v>0.17</v>
      </c>
      <c r="H142"/>
      <c r="I142" s="401">
        <v>5</v>
      </c>
      <c r="J142" s="402"/>
      <c r="K142" s="403">
        <v>0.11</v>
      </c>
      <c r="L142" s="408"/>
      <c r="M142" s="408"/>
      <c r="N142" s="396"/>
      <c r="O142" s="396"/>
    </row>
    <row r="143" spans="1:16" s="280" customFormat="1" ht="12.75" customHeight="1" x14ac:dyDescent="0.25">
      <c r="B143" s="410"/>
      <c r="C143" s="410"/>
      <c r="D143" s="410"/>
      <c r="E143" s="411"/>
      <c r="F143" s="3"/>
      <c r="I143" s="401">
        <v>7</v>
      </c>
      <c r="J143" s="402"/>
      <c r="K143" s="403">
        <v>0.11</v>
      </c>
      <c r="L143" s="412"/>
      <c r="M143" s="412"/>
      <c r="N143" s="412"/>
      <c r="O143" s="412"/>
    </row>
    <row r="144" spans="1:16" ht="12.75" customHeight="1" x14ac:dyDescent="0.25">
      <c r="B144" s="410"/>
      <c r="C144" s="410"/>
      <c r="D144" s="410"/>
      <c r="E144" s="411"/>
      <c r="I144" s="401">
        <v>8</v>
      </c>
      <c r="J144" s="402"/>
      <c r="K144" s="403">
        <v>0.11</v>
      </c>
      <c r="L144" s="396"/>
      <c r="M144" s="396"/>
      <c r="N144" s="396"/>
      <c r="O144" s="396"/>
    </row>
    <row r="145" spans="6:15" ht="12.75" customHeight="1" x14ac:dyDescent="0.25">
      <c r="I145" s="401">
        <v>9</v>
      </c>
      <c r="J145" s="402"/>
      <c r="K145" s="403">
        <v>0.11</v>
      </c>
      <c r="L145" s="396"/>
      <c r="M145" s="396"/>
      <c r="N145" s="396"/>
      <c r="O145" s="396"/>
    </row>
    <row r="146" spans="6:15" s="3" customFormat="1" ht="12.75" customHeight="1" x14ac:dyDescent="0.25">
      <c r="F146"/>
      <c r="G146"/>
      <c r="H146"/>
      <c r="I146" s="401">
        <v>10</v>
      </c>
      <c r="J146" s="402"/>
      <c r="K146" s="403">
        <v>0.11</v>
      </c>
      <c r="L146" s="404"/>
      <c r="M146" s="404"/>
      <c r="N146" s="396"/>
      <c r="O146" s="396"/>
    </row>
    <row r="147" spans="6:15" ht="12.75" customHeight="1" x14ac:dyDescent="0.25">
      <c r="I147" s="401">
        <v>11</v>
      </c>
      <c r="J147" s="402"/>
      <c r="K147" s="403">
        <v>0.11</v>
      </c>
      <c r="L147" s="396"/>
      <c r="M147" s="396"/>
      <c r="N147" s="396"/>
      <c r="O147" s="396"/>
    </row>
    <row r="148" spans="6:15" ht="10.5" customHeight="1" x14ac:dyDescent="0.25">
      <c r="I148" s="401">
        <v>12</v>
      </c>
      <c r="J148" s="402"/>
      <c r="K148" s="403">
        <v>0.11</v>
      </c>
      <c r="L148" s="396"/>
      <c r="M148" s="396"/>
      <c r="N148" s="396"/>
      <c r="O148" s="396"/>
    </row>
    <row r="149" spans="6:15" ht="10.5" customHeight="1" x14ac:dyDescent="0.25"/>
    <row r="150" spans="6:15" ht="12" customHeight="1" x14ac:dyDescent="0.25"/>
  </sheetData>
  <mergeCells count="97">
    <mergeCell ref="A124:C124"/>
    <mergeCell ref="A125:C125"/>
    <mergeCell ref="J55:O55"/>
    <mergeCell ref="A123:C123"/>
    <mergeCell ref="G72:N72"/>
    <mergeCell ref="E72:F73"/>
    <mergeCell ref="G73:N73"/>
    <mergeCell ref="F62:G62"/>
    <mergeCell ref="E55:I55"/>
    <mergeCell ref="J120:L121"/>
    <mergeCell ref="A55:C55"/>
    <mergeCell ref="B107:O108"/>
    <mergeCell ref="A98:O99"/>
    <mergeCell ref="A90:D90"/>
    <mergeCell ref="G88:I88"/>
    <mergeCell ref="A122:C122"/>
    <mergeCell ref="A1:O1"/>
    <mergeCell ref="J5:J7"/>
    <mergeCell ref="K5:O11"/>
    <mergeCell ref="A7:C7"/>
    <mergeCell ref="H6:H7"/>
    <mergeCell ref="A5:F5"/>
    <mergeCell ref="A6:D6"/>
    <mergeCell ref="E6:F6"/>
    <mergeCell ref="A8:C8"/>
    <mergeCell ref="H5:I5"/>
    <mergeCell ref="G5:G7"/>
    <mergeCell ref="A10:C10"/>
    <mergeCell ref="I6:I7"/>
    <mergeCell ref="A9:C9"/>
    <mergeCell ref="A11:C11"/>
    <mergeCell ref="E17:O19"/>
    <mergeCell ref="A23:C23"/>
    <mergeCell ref="A51:C51"/>
    <mergeCell ref="A49:C49"/>
    <mergeCell ref="A48:C48"/>
    <mergeCell ref="G48:I48"/>
    <mergeCell ref="A47:C47"/>
    <mergeCell ref="H50:K52"/>
    <mergeCell ref="A17:D18"/>
    <mergeCell ref="A19:C19"/>
    <mergeCell ref="A22:C22"/>
    <mergeCell ref="E47:I47"/>
    <mergeCell ref="A20:C20"/>
    <mergeCell ref="A21:C21"/>
    <mergeCell ref="G21:L21"/>
    <mergeCell ref="M119:O121"/>
    <mergeCell ref="A25:C25"/>
    <mergeCell ref="A26:C26"/>
    <mergeCell ref="A50:C50"/>
    <mergeCell ref="A31:O32"/>
    <mergeCell ref="A35:O36"/>
    <mergeCell ref="A37:O37"/>
    <mergeCell ref="A27:C27"/>
    <mergeCell ref="A34:O34"/>
    <mergeCell ref="A33:O33"/>
    <mergeCell ref="A29:C29"/>
    <mergeCell ref="E44:O46"/>
    <mergeCell ref="A46:C46"/>
    <mergeCell ref="A44:D45"/>
    <mergeCell ref="A28:C28"/>
    <mergeCell ref="A52:C52"/>
    <mergeCell ref="A54:C54"/>
    <mergeCell ref="E88:F89"/>
    <mergeCell ref="A88:D89"/>
    <mergeCell ref="A56:C56"/>
    <mergeCell ref="A94:O97"/>
    <mergeCell ref="A72:D73"/>
    <mergeCell ref="A134:G137"/>
    <mergeCell ref="I132:O133"/>
    <mergeCell ref="A128:C128"/>
    <mergeCell ref="M125:O125"/>
    <mergeCell ref="M126:O126"/>
    <mergeCell ref="M127:O127"/>
    <mergeCell ref="M128:O128"/>
    <mergeCell ref="M129:O129"/>
    <mergeCell ref="A129:C129"/>
    <mergeCell ref="A130:C130"/>
    <mergeCell ref="A126:C126"/>
    <mergeCell ref="A127:C127"/>
    <mergeCell ref="M130:O130"/>
    <mergeCell ref="M122:O122"/>
    <mergeCell ref="A24:C24"/>
    <mergeCell ref="M123:O123"/>
    <mergeCell ref="M124:O124"/>
    <mergeCell ref="J119:L119"/>
    <mergeCell ref="E70:F71"/>
    <mergeCell ref="G71:I71"/>
    <mergeCell ref="A112:K112"/>
    <mergeCell ref="A70:D71"/>
    <mergeCell ref="G70:I70"/>
    <mergeCell ref="C78:O79"/>
    <mergeCell ref="A75:O76"/>
    <mergeCell ref="G89:I89"/>
    <mergeCell ref="A119:I121"/>
    <mergeCell ref="A53:C53"/>
    <mergeCell ref="G54:I54"/>
  </mergeCells>
  <phoneticPr fontId="2" type="noConversion"/>
  <printOptions horizontalCentered="1"/>
  <pageMargins left="0.59055118110236227" right="0.59055118110236227" top="0.39370078740157483" bottom="0.39370078740157483" header="0" footer="0.19685039370078741"/>
  <pageSetup paperSize="9" orientation="portrait" horizontalDpi="4294967295" verticalDpi="4294967295" r:id="rId1"/>
  <headerFooter alignWithMargins="0">
    <oddFooter>&amp;L&amp;"Calibri,Standard"Tabellen und Anleitungen zur Lohnberechnung 2019 von Dr. Friedrich Nöckler&amp;R&amp;"Calibri,Standard"Seite &amp;P</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Firma</vt:lpstr>
      <vt:lpstr>Mit-1</vt:lpstr>
      <vt:lpstr>Mit-2</vt:lpstr>
      <vt:lpstr>Mit-3</vt:lpstr>
      <vt:lpstr>Lohntab-Tab-retr.</vt:lpstr>
      <vt:lpstr>Beschr-Descr.</vt:lpstr>
      <vt:lpstr>Tab</vt:lpstr>
      <vt:lpstr>Tab!Druckbereich</vt:lpstr>
    </vt:vector>
  </TitlesOfParts>
  <Company>Autonome Provinz Bozen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Nöckler Dr. Friedrich</dc:creator>
  <cp:lastModifiedBy>Winkler Martin</cp:lastModifiedBy>
  <cp:lastPrinted>2026-01-16T07:09:52Z</cp:lastPrinted>
  <dcterms:created xsi:type="dcterms:W3CDTF">2003-02-04T09:51:06Z</dcterms:created>
  <dcterms:modified xsi:type="dcterms:W3CDTF">2026-01-21T11:44:28Z</dcterms:modified>
</cp:coreProperties>
</file>